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Private\Janet Finch-Saunders\Mostyn\Press release\"/>
    </mc:Choice>
  </mc:AlternateContent>
  <bookViews>
    <workbookView xWindow="0" yWindow="0" windowWidth="28800" windowHeight="12435" activeTab="1"/>
  </bookViews>
  <sheets>
    <sheet name="Important information" sheetId="13" r:id="rId1"/>
    <sheet name="Data from Aug 2017 to Jul 2018" sheetId="11" r:id="rId2"/>
    <sheet name="Charts" sheetId="8" r:id="rId3"/>
    <sheet name="Tables" sheetId="6" state="veryHidden" r:id="rId4"/>
    <sheet name="List" sheetId="4" state="veryHidden" r:id="rId5"/>
    <sheet name="Data" sheetId="5" state="veryHidden" r:id="rId6"/>
    <sheet name="Submission Issues" sheetId="14" r:id="rId7"/>
  </sheets>
  <definedNames>
    <definedName name="Aggregate_Options">Tables!$O$4:$O$5</definedName>
    <definedName name="All">Data!$A:$I</definedName>
    <definedName name="All_Data">Data!$A$2:$P$121</definedName>
    <definedName name="AllHarm">Data!$V$2:$V$121</definedName>
    <definedName name="BP_LQ">Data!$R$2:$R$121</definedName>
    <definedName name="BP_max">Data!$O$2:$O$121</definedName>
    <definedName name="BP_med">Data!$Q$2:$Q$121</definedName>
    <definedName name="BP_min">Data!$S$2:$S$121</definedName>
    <definedName name="BP_UQ">Data!$P$2:$P$121</definedName>
    <definedName name="Code_Date">Data!$T$2:$T$121</definedName>
    <definedName name="Date">Data!$C$2:$C$121</definedName>
    <definedName name="Death">Data!$H$2:$H$121</definedName>
    <definedName name="DeathSevere">Data!$U$2:$U$121</definedName>
    <definedName name="End_Date">List!$C$12</definedName>
    <definedName name="Entered_Code">Charts!$C$9</definedName>
    <definedName name="Harm_Options">Tables!$O$24:$O$25</definedName>
    <definedName name="Low_Harm">Data!$E$2:$E$121</definedName>
    <definedName name="Maximum">Data!$N$2:$N$121</definedName>
    <definedName name="Median">Data!$L$2:$L$121</definedName>
    <definedName name="Minimum">Data!$J$2:$J$121</definedName>
    <definedName name="Moderate_Harm">Data!$F$2:$F$121</definedName>
    <definedName name="Month_List">List!$C$1:$C$12</definedName>
    <definedName name="No_Harm">Data!$D$2:$D$121</definedName>
    <definedName name="NoLowMod">Data!$W$2:$W$121</definedName>
    <definedName name="Quartile">Data!$C:$C</definedName>
    <definedName name="Quartile_1">Data!$K$2:$K$121</definedName>
    <definedName name="Quartile_3">Data!$M$2:$M$121</definedName>
    <definedName name="Selected_Name">Tables!$D$1</definedName>
    <definedName name="Severe_Harm">Data!$G$2:$G$121</definedName>
    <definedName name="Start_Date">List!$C$1</definedName>
    <definedName name="Target_Code">Tables!$A$2</definedName>
    <definedName name="Target_Trust">Tables!$B$2</definedName>
    <definedName name="Trust_Code">Data!$A$2:$A$121</definedName>
    <definedName name="Trust_Code_List">List!$A$1:$A$10</definedName>
    <definedName name="Trust_Name">Data!$B$2:$B$121</definedName>
    <definedName name="Trust_Name_List">List!$B$1:$B$10</definedName>
    <definedName name="Trust_Total">Data!$I$2:$I$121</definedName>
  </definedNames>
  <calcPr calcId="152511"/>
</workbook>
</file>

<file path=xl/calcChain.xml><?xml version="1.0" encoding="utf-8"?>
<calcChain xmlns="http://schemas.openxmlformats.org/spreadsheetml/2006/main">
  <c r="P25" i="11" l="1"/>
  <c r="P13" i="11"/>
  <c r="P55" i="11"/>
  <c r="P51" i="11"/>
  <c r="P50" i="11"/>
  <c r="P49" i="11"/>
  <c r="P43" i="11"/>
  <c r="P38" i="11"/>
  <c r="P37" i="11"/>
  <c r="P32" i="11"/>
  <c r="P31" i="11"/>
  <c r="P27" i="11"/>
  <c r="P26" i="11"/>
  <c r="P20" i="11"/>
  <c r="P19" i="11"/>
  <c r="P47" i="6" l="1"/>
  <c r="Q47" i="6" s="1"/>
  <c r="P46" i="6"/>
  <c r="Q46" i="6" s="1"/>
  <c r="H42" i="6" s="1"/>
  <c r="P45" i="6"/>
  <c r="Q45" i="6" s="1"/>
  <c r="P44" i="6"/>
  <c r="Q44" i="6" s="1"/>
  <c r="B3" i="6"/>
  <c r="O26" i="6"/>
  <c r="N26" i="6"/>
  <c r="M26" i="6"/>
  <c r="D26" i="6"/>
  <c r="C26" i="6"/>
  <c r="J1" i="6"/>
  <c r="A2" i="6" s="1"/>
  <c r="B2" i="6" s="1"/>
  <c r="B4" i="6" s="1"/>
  <c r="K22" i="6"/>
  <c r="L22" i="6" s="1"/>
  <c r="K21" i="6"/>
  <c r="L21" i="6" s="1"/>
  <c r="K20" i="6"/>
  <c r="L20" i="6" s="1"/>
  <c r="K19" i="6"/>
  <c r="L19" i="6" s="1"/>
  <c r="K18" i="6"/>
  <c r="L18" i="6" s="1"/>
  <c r="K17" i="6"/>
  <c r="L17" i="6" s="1"/>
  <c r="K16" i="6"/>
  <c r="L16" i="6" s="1"/>
  <c r="K15" i="6"/>
  <c r="L15" i="6" s="1"/>
  <c r="K14" i="6"/>
  <c r="L14" i="6" s="1"/>
  <c r="K13" i="6"/>
  <c r="L13" i="6" s="1"/>
  <c r="K12" i="6"/>
  <c r="L12" i="6" s="1"/>
  <c r="K11" i="6"/>
  <c r="L11" i="6" s="1"/>
  <c r="A38" i="6"/>
  <c r="B38" i="6" s="1"/>
  <c r="L38" i="6" s="1"/>
  <c r="A37" i="6"/>
  <c r="B37" i="6" s="1"/>
  <c r="L37" i="6" s="1"/>
  <c r="A36" i="6"/>
  <c r="B36" i="6" s="1"/>
  <c r="L36" i="6" s="1"/>
  <c r="A35" i="6"/>
  <c r="B35" i="6" s="1"/>
  <c r="L35" i="6" s="1"/>
  <c r="A34" i="6"/>
  <c r="B34" i="6" s="1"/>
  <c r="L34" i="6" s="1"/>
  <c r="A33" i="6"/>
  <c r="B33" i="6" s="1"/>
  <c r="L33" i="6" s="1"/>
  <c r="A32" i="6"/>
  <c r="B32" i="6" s="1"/>
  <c r="L32" i="6" s="1"/>
  <c r="A31" i="6"/>
  <c r="B31" i="6" s="1"/>
  <c r="L31" i="6" s="1"/>
  <c r="A30" i="6"/>
  <c r="B30" i="6" s="1"/>
  <c r="L30" i="6" s="1"/>
  <c r="A29" i="6"/>
  <c r="B29" i="6" s="1"/>
  <c r="L29" i="6" s="1"/>
  <c r="A28" i="6"/>
  <c r="B28" i="6" s="1"/>
  <c r="L28" i="6" s="1"/>
  <c r="A27" i="6"/>
  <c r="B27" i="6" s="1"/>
  <c r="L27" i="6" s="1"/>
  <c r="A22" i="6"/>
  <c r="B22" i="6" s="1"/>
  <c r="A21" i="6"/>
  <c r="B21" i="6" s="1"/>
  <c r="A20" i="6"/>
  <c r="B20" i="6" s="1"/>
  <c r="A19" i="6"/>
  <c r="B19" i="6" s="1"/>
  <c r="A18" i="6"/>
  <c r="B18" i="6" s="1"/>
  <c r="A17" i="6"/>
  <c r="B17" i="6" s="1"/>
  <c r="A16" i="6"/>
  <c r="B16" i="6" s="1"/>
  <c r="A15" i="6"/>
  <c r="B15" i="6" s="1"/>
  <c r="A14" i="6"/>
  <c r="B14" i="6" s="1"/>
  <c r="A13" i="6"/>
  <c r="B13" i="6" s="1"/>
  <c r="A12" i="6"/>
  <c r="B12" i="6" s="1"/>
  <c r="A11" i="6"/>
  <c r="B11" i="6" s="1"/>
  <c r="R44" i="6" l="1"/>
  <c r="R45" i="6"/>
  <c r="R43" i="6"/>
  <c r="S44" i="6"/>
  <c r="S43" i="6"/>
  <c r="S46" i="6"/>
  <c r="R48" i="6"/>
  <c r="S49" i="6"/>
  <c r="R50" i="6"/>
  <c r="R51" i="6"/>
  <c r="S51" i="6"/>
  <c r="S50" i="6"/>
  <c r="S52" i="6"/>
  <c r="R53" i="6"/>
  <c r="S53" i="6"/>
  <c r="S45" i="6"/>
  <c r="R54" i="6"/>
  <c r="R46" i="6"/>
  <c r="R52" i="6"/>
  <c r="S54" i="6"/>
  <c r="R47" i="6"/>
  <c r="S47" i="6"/>
  <c r="S48" i="6"/>
  <c r="R49" i="6"/>
  <c r="S56" i="6"/>
  <c r="C42" i="6" s="1"/>
  <c r="S55" i="6"/>
  <c r="B42" i="6" s="1"/>
  <c r="U50" i="6"/>
  <c r="V51" i="6"/>
  <c r="W53" i="6"/>
  <c r="T45" i="6"/>
  <c r="W43" i="6"/>
  <c r="U44" i="6"/>
  <c r="V50" i="6"/>
  <c r="W52" i="6"/>
  <c r="X44" i="6"/>
  <c r="U46" i="6"/>
  <c r="U47" i="6"/>
  <c r="V48" i="6"/>
  <c r="V52" i="6"/>
  <c r="T44" i="6"/>
  <c r="U45" i="6"/>
  <c r="U48" i="6"/>
  <c r="V49" i="6"/>
  <c r="V53" i="6"/>
  <c r="W54" i="6"/>
  <c r="X45" i="6"/>
  <c r="X46" i="6"/>
  <c r="U49" i="6"/>
  <c r="X47" i="6"/>
  <c r="V43" i="6"/>
  <c r="U51" i="6"/>
  <c r="T47" i="6"/>
  <c r="X48" i="6"/>
  <c r="W44" i="6"/>
  <c r="U52" i="6"/>
  <c r="T48" i="6"/>
  <c r="W45" i="6"/>
  <c r="X50" i="6"/>
  <c r="W46" i="6"/>
  <c r="U54" i="6"/>
  <c r="T50" i="6"/>
  <c r="X51" i="6"/>
  <c r="W47" i="6"/>
  <c r="U43" i="6"/>
  <c r="T51" i="6"/>
  <c r="V54" i="6"/>
  <c r="X49" i="6"/>
  <c r="U53" i="6"/>
  <c r="X52" i="6"/>
  <c r="W48" i="6"/>
  <c r="V44" i="6"/>
  <c r="T52" i="6"/>
  <c r="X53" i="6"/>
  <c r="W49" i="6"/>
  <c r="V45" i="6"/>
  <c r="T53" i="6"/>
  <c r="T46" i="6"/>
  <c r="T49" i="6"/>
  <c r="X54" i="6"/>
  <c r="W50" i="6"/>
  <c r="V46" i="6"/>
  <c r="T54" i="6"/>
  <c r="X43" i="6"/>
  <c r="W51" i="6"/>
  <c r="V47" i="6"/>
  <c r="T43" i="6"/>
  <c r="C11" i="6"/>
  <c r="B8" i="6"/>
  <c r="B5" i="6"/>
  <c r="B7" i="6"/>
  <c r="B6" i="6"/>
  <c r="O13" i="6"/>
  <c r="O15" i="6"/>
  <c r="O14" i="6"/>
  <c r="O12" i="6"/>
  <c r="N19" i="6"/>
  <c r="M14" i="6"/>
  <c r="O16" i="6"/>
  <c r="N20" i="6"/>
  <c r="M20" i="6"/>
  <c r="N17" i="6"/>
  <c r="M21" i="6"/>
  <c r="N16" i="6"/>
  <c r="N21" i="6"/>
  <c r="M22" i="6"/>
  <c r="N18" i="6"/>
  <c r="O17" i="6"/>
  <c r="N22" i="6"/>
  <c r="O18" i="6"/>
  <c r="O19" i="6"/>
  <c r="M12" i="6"/>
  <c r="O20" i="6"/>
  <c r="N11" i="6"/>
  <c r="M13" i="6"/>
  <c r="O21" i="6"/>
  <c r="M16" i="6"/>
  <c r="N12" i="6"/>
  <c r="O22" i="6"/>
  <c r="M17" i="6"/>
  <c r="N13" i="6"/>
  <c r="M15" i="6"/>
  <c r="O11" i="6"/>
  <c r="M18" i="6"/>
  <c r="N14" i="6"/>
  <c r="M11" i="6"/>
  <c r="M19" i="6"/>
  <c r="N15" i="6"/>
  <c r="B9" i="6"/>
  <c r="G18" i="6"/>
  <c r="H22" i="6"/>
  <c r="G17" i="6"/>
  <c r="H21" i="6"/>
  <c r="G16" i="6"/>
  <c r="H20" i="6"/>
  <c r="G15" i="6"/>
  <c r="O31" i="6" s="1"/>
  <c r="H19" i="6"/>
  <c r="G14" i="6"/>
  <c r="H18" i="6"/>
  <c r="G13" i="6"/>
  <c r="H17" i="6"/>
  <c r="F18" i="6"/>
  <c r="N34" i="6" s="1"/>
  <c r="H16" i="6"/>
  <c r="F17" i="6"/>
  <c r="H15" i="6"/>
  <c r="F16" i="6"/>
  <c r="H14" i="6"/>
  <c r="F15" i="6"/>
  <c r="H13" i="6"/>
  <c r="F14" i="6"/>
  <c r="H12" i="6"/>
  <c r="F13" i="6"/>
  <c r="N29" i="6" s="1"/>
  <c r="H11" i="6"/>
  <c r="F12" i="6"/>
  <c r="G22" i="6"/>
  <c r="F11" i="6"/>
  <c r="G21" i="6"/>
  <c r="G20" i="6"/>
  <c r="G19" i="6"/>
  <c r="G12" i="6"/>
  <c r="G11" i="6"/>
  <c r="F22" i="6"/>
  <c r="F21" i="6"/>
  <c r="F20" i="6"/>
  <c r="F19" i="6"/>
  <c r="E22" i="6"/>
  <c r="E21" i="6"/>
  <c r="E20" i="6"/>
  <c r="E19" i="6"/>
  <c r="E18" i="6"/>
  <c r="E17" i="6"/>
  <c r="E16" i="6"/>
  <c r="E15" i="6"/>
  <c r="E14" i="6"/>
  <c r="M30" i="6" s="1"/>
  <c r="E13" i="6"/>
  <c r="M29" i="6" s="1"/>
  <c r="E12" i="6"/>
  <c r="M28" i="6" s="1"/>
  <c r="E11" i="6"/>
  <c r="D22" i="6"/>
  <c r="D21" i="6"/>
  <c r="D20" i="6"/>
  <c r="D19" i="6"/>
  <c r="D18" i="6"/>
  <c r="D17" i="6"/>
  <c r="D16" i="6"/>
  <c r="D15" i="6"/>
  <c r="D14" i="6"/>
  <c r="D13" i="6"/>
  <c r="D12" i="6"/>
  <c r="D11" i="6"/>
  <c r="C20" i="6"/>
  <c r="C21" i="6"/>
  <c r="C22" i="6"/>
  <c r="C12" i="6"/>
  <c r="C13" i="6"/>
  <c r="C14" i="6"/>
  <c r="C15" i="6"/>
  <c r="C16" i="6"/>
  <c r="C17" i="6"/>
  <c r="C18" i="6"/>
  <c r="C19" i="6"/>
  <c r="C44" i="6" l="1"/>
  <c r="V56" i="6"/>
  <c r="T56" i="6"/>
  <c r="T55" i="6"/>
  <c r="X55" i="6"/>
  <c r="V55" i="6"/>
  <c r="X56" i="6"/>
  <c r="O36" i="6"/>
  <c r="N32" i="6"/>
  <c r="N31" i="6"/>
  <c r="O35" i="6"/>
  <c r="N33" i="6"/>
  <c r="O34" i="6"/>
  <c r="O33" i="6"/>
  <c r="M27" i="6"/>
  <c r="M38" i="6"/>
  <c r="N30" i="6"/>
  <c r="O32" i="6"/>
  <c r="N38" i="6"/>
  <c r="M37" i="6"/>
  <c r="M34" i="6"/>
  <c r="N28" i="6"/>
  <c r="O30" i="6"/>
  <c r="O28" i="6"/>
  <c r="N37" i="6"/>
  <c r="N35" i="6"/>
  <c r="M33" i="6"/>
  <c r="O38" i="6"/>
  <c r="O27" i="6"/>
  <c r="M35" i="6"/>
  <c r="M32" i="6"/>
  <c r="N27" i="6"/>
  <c r="O29" i="6"/>
  <c r="N36" i="6"/>
  <c r="M36" i="6"/>
  <c r="M31" i="6"/>
  <c r="O37" i="6"/>
  <c r="D38" i="6"/>
  <c r="D28" i="6"/>
  <c r="D29" i="6"/>
  <c r="D32" i="6"/>
  <c r="D37" i="6"/>
  <c r="D34" i="6"/>
  <c r="D33" i="6"/>
  <c r="D27" i="6"/>
  <c r="D30" i="6"/>
  <c r="D36" i="6"/>
  <c r="D35" i="6"/>
  <c r="D31" i="6"/>
  <c r="C30" i="6"/>
  <c r="C35" i="6"/>
  <c r="C32" i="6"/>
  <c r="C36" i="6"/>
  <c r="C28" i="6"/>
  <c r="C29" i="6"/>
  <c r="C31" i="6"/>
  <c r="C37" i="6"/>
  <c r="C33" i="6"/>
  <c r="C38" i="6"/>
  <c r="C34" i="6"/>
  <c r="C27" i="6"/>
  <c r="C45" i="6" l="1"/>
  <c r="C43" i="6"/>
  <c r="B43" i="6"/>
  <c r="B46" i="6"/>
  <c r="C47" i="6"/>
  <c r="C46" i="6"/>
  <c r="B45" i="6"/>
  <c r="B44" i="6"/>
  <c r="B47" i="6"/>
</calcChain>
</file>

<file path=xl/sharedStrings.xml><?xml version="1.0" encoding="utf-8"?>
<sst xmlns="http://schemas.openxmlformats.org/spreadsheetml/2006/main" count="702" uniqueCount="248">
  <si>
    <t>No harm</t>
  </si>
  <si>
    <t>Low harm</t>
  </si>
  <si>
    <t>Death</t>
  </si>
  <si>
    <t>Trust total</t>
  </si>
  <si>
    <t>Moderate</t>
  </si>
  <si>
    <t>Severe</t>
  </si>
  <si>
    <t>No harm against aggregate of all Degrees of Harm</t>
  </si>
  <si>
    <t>Please choose type of aggregation:</t>
  </si>
  <si>
    <t>Timeliness Med</t>
  </si>
  <si>
    <t>Code:</t>
  </si>
  <si>
    <t>Trust Name:</t>
  </si>
  <si>
    <t>Title:</t>
  </si>
  <si>
    <t>...or delete above and enter your 3-digit trust code:</t>
  </si>
  <si>
    <t>Please enter/select your trust name...</t>
  </si>
  <si>
    <t>Picker:</t>
  </si>
  <si>
    <t>Aggregate of No, Low and Moderate harm against Severe harm and Death</t>
  </si>
  <si>
    <t>No harm, Low harm, and Moderate harm</t>
  </si>
  <si>
    <t>Moderate harm, Severe harm, and Death</t>
  </si>
  <si>
    <t>Timeliness Quartile 1</t>
  </si>
  <si>
    <t>Timeliness Quartile 3</t>
  </si>
  <si>
    <t xml:space="preserve"> </t>
  </si>
  <si>
    <t>Organisation code</t>
  </si>
  <si>
    <t>Degree of harm</t>
  </si>
  <si>
    <t>Low</t>
  </si>
  <si>
    <t>Trust code</t>
  </si>
  <si>
    <t>Trust name</t>
  </si>
  <si>
    <t>Date</t>
  </si>
  <si>
    <t>Moderate harm</t>
  </si>
  <si>
    <t>Severe harm</t>
  </si>
  <si>
    <t>TTR_Min</t>
  </si>
  <si>
    <t>TTR_Q1</t>
  </si>
  <si>
    <t>TTR_Median</t>
  </si>
  <si>
    <t>TTR_Q3</t>
  </si>
  <si>
    <t>TTR_Max</t>
  </si>
  <si>
    <t>Code_Date</t>
  </si>
  <si>
    <t>DeathSevere</t>
  </si>
  <si>
    <t>AllHarm</t>
  </si>
  <si>
    <t>NoLowMod</t>
  </si>
  <si>
    <t>Source:</t>
  </si>
  <si>
    <t>National Reporting &amp; Learning System (NRLS)</t>
  </si>
  <si>
    <t>Summary:</t>
  </si>
  <si>
    <t>Patient Safety - Transparency data</t>
  </si>
  <si>
    <t>Base:</t>
  </si>
  <si>
    <t>Publication date:</t>
  </si>
  <si>
    <t>Notes and information for this publication</t>
  </si>
  <si>
    <t>1. Rolling 12 month dataset</t>
  </si>
  <si>
    <t>2. Incident reported date</t>
  </si>
  <si>
    <t>The data published is based on the date the incident report was submitted to the NRLS and not the date the incident was reported to have occurred.</t>
  </si>
  <si>
    <t>Organisations are encouraged to report patient safety incidents to the NRLS at least once a month, however, in practice there is usually a delay between an incident occurring and it being reported to the NRLS</t>
  </si>
  <si>
    <t>3. Administrative seasonality</t>
  </si>
  <si>
    <t xml:space="preserve">3. Scope </t>
  </si>
  <si>
    <t>4. Data Quality</t>
  </si>
  <si>
    <t>* Timeliness: number of days between the incident occurring and the incident being reported to the NRLS</t>
  </si>
  <si>
    <t>England</t>
  </si>
  <si>
    <t>BP_min</t>
  </si>
  <si>
    <t>BP_LQ</t>
  </si>
  <si>
    <t>BP_UQ</t>
  </si>
  <si>
    <t>BP_max</t>
  </si>
  <si>
    <t>Timeliness box charts</t>
  </si>
  <si>
    <t>Lower Quartile</t>
  </si>
  <si>
    <t>Median</t>
  </si>
  <si>
    <t>Upper Quartile</t>
  </si>
  <si>
    <t>Maximum</t>
  </si>
  <si>
    <t>Minimum</t>
  </si>
  <si>
    <t>Wales</t>
  </si>
  <si>
    <t>Determining the quartiles</t>
  </si>
  <si>
    <t>Lower</t>
  </si>
  <si>
    <t>Upper</t>
  </si>
  <si>
    <t>Jun-16 - Nov-16</t>
  </si>
  <si>
    <t>Dec-16 - May-17</t>
  </si>
  <si>
    <t>TEST - this is the table that's currently fueling the chart</t>
  </si>
  <si>
    <t>The figures presented in this publication are as they are uploaded to the NRLS.</t>
  </si>
  <si>
    <t>There are large peaks in the reporting of patient safety incidents to the NRLS every six months (at the end of May and the end of November), as organisations upload batches of data in order to meet the cut-off dates for inclusion in the NRLS UK Official Statistics data set.</t>
  </si>
  <si>
    <t xml:space="preserve">For further information on the NRLS click the link below: </t>
  </si>
  <si>
    <t>About the NRLS</t>
  </si>
  <si>
    <t>For further information please click on the link below:</t>
  </si>
  <si>
    <t>Seasonality in NRLS data</t>
  </si>
  <si>
    <t>For information on NRLS data quality, please click on the link below:</t>
  </si>
  <si>
    <t>Data quality</t>
  </si>
  <si>
    <t>Notes about Boxplots:</t>
  </si>
  <si>
    <t>1. The median marks the mid-point of the data, 50% of reports are submitted where the line divides the box.</t>
  </si>
  <si>
    <t>2. The box shows the inter-quartile range. The lower end of the box is the lower quartile, 25% of reports are submitted below this line.</t>
  </si>
  <si>
    <t>The upper end of the box represents the upper quartile, 25% of reports are submitted above this line.</t>
  </si>
  <si>
    <t>3 Lower whisker is displaying 5th percentile</t>
  </si>
  <si>
    <t>4. Upper whisker is displaying 95th percentile, 5% of reports are submitted above this threshold.</t>
  </si>
  <si>
    <t>Data is published monthly based on a 12 month rolling data extract from the National Reporting &amp; Learning System (NRLS).</t>
  </si>
  <si>
    <t xml:space="preserve">Data for the latest 12 month period is refeshed and subject to change. The NRLS is a dynamic database, incident reports can be updated after initial submission to the NRLS. This includes the reported degree of harm if, for example, further information becomes available or following an investigation. </t>
  </si>
  <si>
    <t>Organisation total</t>
  </si>
  <si>
    <t>BP_MED</t>
  </si>
  <si>
    <t>7A3</t>
  </si>
  <si>
    <t>ABERTAWE BRO MORGANNWG UNIVERSITY LHB</t>
  </si>
  <si>
    <t>7A6</t>
  </si>
  <si>
    <t>ANEURIN BEVAN UHB</t>
  </si>
  <si>
    <t>7A1</t>
  </si>
  <si>
    <t>BETSI CADWALADR UNIVERSITY LHB</t>
  </si>
  <si>
    <t>7A4</t>
  </si>
  <si>
    <t>CARDIFF AND VALE UNIVERSITY LHB</t>
  </si>
  <si>
    <t>7A5</t>
  </si>
  <si>
    <t>CWM TAF LHB</t>
  </si>
  <si>
    <t>7A2</t>
  </si>
  <si>
    <t>HYWEL DDA LHB</t>
  </si>
  <si>
    <t>7A7</t>
  </si>
  <si>
    <t>POWYS LHB</t>
  </si>
  <si>
    <t>RYT</t>
  </si>
  <si>
    <t>PUBLIC HEALTH WALES NHS TRUST</t>
  </si>
  <si>
    <t>RQF</t>
  </si>
  <si>
    <t>VELINDRE NHS TRUST</t>
  </si>
  <si>
    <t>RT4</t>
  </si>
  <si>
    <t>WELSH AMBULANCE SERVICES NHS TRUST</t>
  </si>
  <si>
    <t>7A342948</t>
  </si>
  <si>
    <t>7A342979</t>
  </si>
  <si>
    <t>7A343009</t>
  </si>
  <si>
    <t>7A343040</t>
  </si>
  <si>
    <t>7A343070</t>
  </si>
  <si>
    <t>7A343101</t>
  </si>
  <si>
    <t>7A343132</t>
  </si>
  <si>
    <t>7A343160</t>
  </si>
  <si>
    <t>7A343191</t>
  </si>
  <si>
    <t>7A343221</t>
  </si>
  <si>
    <t>7A343252</t>
  </si>
  <si>
    <t>7A343282</t>
  </si>
  <si>
    <t>7A642948</t>
  </si>
  <si>
    <t>7A642979</t>
  </si>
  <si>
    <t>7A643009</t>
  </si>
  <si>
    <t>7A643040</t>
  </si>
  <si>
    <t>7A643070</t>
  </si>
  <si>
    <t>7A643101</t>
  </si>
  <si>
    <t>7A643132</t>
  </si>
  <si>
    <t>7A643160</t>
  </si>
  <si>
    <t>7A643191</t>
  </si>
  <si>
    <t>7A643221</t>
  </si>
  <si>
    <t>7A643252</t>
  </si>
  <si>
    <t>7A643282</t>
  </si>
  <si>
    <t>7A142948</t>
  </si>
  <si>
    <t>7A142979</t>
  </si>
  <si>
    <t>7A143009</t>
  </si>
  <si>
    <t>7A143040</t>
  </si>
  <si>
    <t>7A143070</t>
  </si>
  <si>
    <t>7A143101</t>
  </si>
  <si>
    <t>7A143132</t>
  </si>
  <si>
    <t>7A143160</t>
  </si>
  <si>
    <t>7A143191</t>
  </si>
  <si>
    <t>7A143221</t>
  </si>
  <si>
    <t>7A143252</t>
  </si>
  <si>
    <t>7A143282</t>
  </si>
  <si>
    <t>7A442948</t>
  </si>
  <si>
    <t>7A442979</t>
  </si>
  <si>
    <t>7A443009</t>
  </si>
  <si>
    <t>7A443040</t>
  </si>
  <si>
    <t>7A443070</t>
  </si>
  <si>
    <t>7A443101</t>
  </si>
  <si>
    <t>7A443132</t>
  </si>
  <si>
    <t>7A443160</t>
  </si>
  <si>
    <t>7A443191</t>
  </si>
  <si>
    <t>7A443221</t>
  </si>
  <si>
    <t>7A443252</t>
  </si>
  <si>
    <t>7A443282</t>
  </si>
  <si>
    <t>7A542948</t>
  </si>
  <si>
    <t>7A542979</t>
  </si>
  <si>
    <t>7A543009</t>
  </si>
  <si>
    <t>7A543040</t>
  </si>
  <si>
    <t>7A543070</t>
  </si>
  <si>
    <t>7A543101</t>
  </si>
  <si>
    <t>7A543132</t>
  </si>
  <si>
    <t>7A543160</t>
  </si>
  <si>
    <t>7A543191</t>
  </si>
  <si>
    <t>7A543221</t>
  </si>
  <si>
    <t>7A543252</t>
  </si>
  <si>
    <t>7A543282</t>
  </si>
  <si>
    <t>7A242948</t>
  </si>
  <si>
    <t>7A242979</t>
  </si>
  <si>
    <t>7A243009</t>
  </si>
  <si>
    <t>7A243040</t>
  </si>
  <si>
    <t>7A243070</t>
  </si>
  <si>
    <t>7A243101</t>
  </si>
  <si>
    <t>7A243132</t>
  </si>
  <si>
    <t>7A243160</t>
  </si>
  <si>
    <t>7A243191</t>
  </si>
  <si>
    <t>7A243221</t>
  </si>
  <si>
    <t>7A243252</t>
  </si>
  <si>
    <t>7A243282</t>
  </si>
  <si>
    <t>7A742948</t>
  </si>
  <si>
    <t>7A742979</t>
  </si>
  <si>
    <t>7A743009</t>
  </si>
  <si>
    <t>7A743040</t>
  </si>
  <si>
    <t>7A743070</t>
  </si>
  <si>
    <t>7A743101</t>
  </si>
  <si>
    <t>7A743132</t>
  </si>
  <si>
    <t>7A743160</t>
  </si>
  <si>
    <t>7A743191</t>
  </si>
  <si>
    <t>7A743221</t>
  </si>
  <si>
    <t>7A743252</t>
  </si>
  <si>
    <t>7A743282</t>
  </si>
  <si>
    <t>RYT42948</t>
  </si>
  <si>
    <t>RYT42979</t>
  </si>
  <si>
    <t>RYT43009</t>
  </si>
  <si>
    <t>RYT43040</t>
  </si>
  <si>
    <t>RYT43070</t>
  </si>
  <si>
    <t>RYT43101</t>
  </si>
  <si>
    <t>RYT43132</t>
  </si>
  <si>
    <t>RYT43160</t>
  </si>
  <si>
    <t>RYT43191</t>
  </si>
  <si>
    <t>RYT43221</t>
  </si>
  <si>
    <t>RYT43252</t>
  </si>
  <si>
    <t>RYT43282</t>
  </si>
  <si>
    <t>RQF42948</t>
  </si>
  <si>
    <t>RQF42979</t>
  </si>
  <si>
    <t>RQF43009</t>
  </si>
  <si>
    <t>RQF43040</t>
  </si>
  <si>
    <t>RQF43070</t>
  </si>
  <si>
    <t>RQF43101</t>
  </si>
  <si>
    <t>RQF43132</t>
  </si>
  <si>
    <t>RQF43160</t>
  </si>
  <si>
    <t>RQF43191</t>
  </si>
  <si>
    <t>RQF43221</t>
  </si>
  <si>
    <t>RQF43252</t>
  </si>
  <si>
    <t>RQF43282</t>
  </si>
  <si>
    <t>RT442948</t>
  </si>
  <si>
    <t>RT442979</t>
  </si>
  <si>
    <t>RT443009</t>
  </si>
  <si>
    <t>RT443040</t>
  </si>
  <si>
    <t>RT443070</t>
  </si>
  <si>
    <t>RT443101</t>
  </si>
  <si>
    <t>RT443132</t>
  </si>
  <si>
    <t>RT443160</t>
  </si>
  <si>
    <t>RT443191</t>
  </si>
  <si>
    <t>RT443221</t>
  </si>
  <si>
    <t>RT443252</t>
  </si>
  <si>
    <t>RT443282</t>
  </si>
  <si>
    <t>Organisation name</t>
  </si>
  <si>
    <t>Organisation Total</t>
  </si>
  <si>
    <t>Aug-17</t>
  </si>
  <si>
    <t>Sep-17</t>
  </si>
  <si>
    <t>Oct-17</t>
  </si>
  <si>
    <t>Nov-17</t>
  </si>
  <si>
    <t>Dec-17</t>
  </si>
  <si>
    <t>Jan-18</t>
  </si>
  <si>
    <t>Feb-18</t>
  </si>
  <si>
    <t>Mar-18</t>
  </si>
  <si>
    <t>Apr-18</t>
  </si>
  <si>
    <t>May-18</t>
  </si>
  <si>
    <t>Jun-18</t>
  </si>
  <si>
    <t>Jul-18</t>
  </si>
  <si>
    <t xml:space="preserve">Number of patient safety incidents uploaded per month by provider in Wales: </t>
  </si>
  <si>
    <t>Aug 2017 to Jul 2018</t>
  </si>
  <si>
    <t>Incidents reported between 01 Aug 2017 and 31 Jul 2018 (12 months rolling data), based on the date the report was submitted to the NRLS</t>
  </si>
  <si>
    <t>This publication is compiled from data sent by all Welsh NHS Trusts and Public Health Wales.</t>
  </si>
  <si>
    <t>Number of patient safety incidents uploaded per month by provider in Wales: Aug 2017 to Jul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</si>
</sst>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mmmm\ yy"/>
  </numFmts>
  <fonts count="4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4"/>
      <color theme="1"/>
      <name val="Calibri"/>
      <family val="2"/>
      <scheme val="minor"/>
    </font>
    <font>
      <b/>
      <sz val="12"/>
      <color theme="1"/>
      <name val="Calibri"/>
      <family val="2"/>
      <scheme val="minor"/>
    </font>
    <font>
      <b/>
      <sz val="22"/>
      <color theme="1"/>
      <name val="Calibri"/>
      <family val="2"/>
      <scheme val="minor"/>
    </font>
    <font>
      <b/>
      <sz val="13"/>
      <color theme="1"/>
      <name val="Calibri"/>
      <family val="2"/>
      <scheme val="minor"/>
    </font>
    <font>
      <sz val="10"/>
      <color theme="1"/>
      <name val="Calibri"/>
      <family val="2"/>
      <scheme val="minor"/>
    </font>
    <font>
      <sz val="11"/>
      <color theme="1"/>
      <name val="Calibri"/>
      <family val="2"/>
    </font>
    <font>
      <sz val="10"/>
      <name val="Arial"/>
      <family val="2"/>
    </font>
    <font>
      <sz val="11"/>
      <color indexed="8"/>
      <name val="Calibri"/>
      <family val="2"/>
    </font>
    <font>
      <b/>
      <sz val="20"/>
      <color theme="4" tint="-0.249977111117893"/>
      <name val="Calibri"/>
      <family val="2"/>
      <scheme val="minor"/>
    </font>
    <font>
      <sz val="12"/>
      <color theme="1"/>
      <name val="Calibri"/>
      <family val="2"/>
      <scheme val="minor"/>
    </font>
    <font>
      <b/>
      <sz val="16"/>
      <color theme="4" tint="-0.249977111117893"/>
      <name val="Calibri"/>
      <family val="2"/>
      <scheme val="minor"/>
    </font>
    <font>
      <sz val="14"/>
      <color theme="4" tint="-0.249977111117893"/>
      <name val="Calibri"/>
      <family val="2"/>
      <scheme val="minor"/>
    </font>
    <font>
      <sz val="12"/>
      <color theme="4" tint="-0.249977111117893"/>
      <name val="Calibri"/>
      <family val="2"/>
      <scheme val="minor"/>
    </font>
    <font>
      <sz val="11"/>
      <color theme="4" tint="-0.249977111117893"/>
      <name val="Calibri"/>
      <family val="2"/>
      <scheme val="minor"/>
    </font>
    <font>
      <b/>
      <i/>
      <sz val="16"/>
      <color theme="4" tint="-0.249977111117893"/>
      <name val="Calibri"/>
      <family val="2"/>
      <scheme val="minor"/>
    </font>
    <font>
      <i/>
      <sz val="11"/>
      <color theme="1"/>
      <name val="Calibri"/>
      <family val="2"/>
      <scheme val="minor"/>
    </font>
    <font>
      <sz val="11"/>
      <name val="Calibri"/>
      <family val="2"/>
      <scheme val="minor"/>
    </font>
    <font>
      <sz val="10"/>
      <name val="Calibri"/>
      <family val="2"/>
    </font>
    <font>
      <sz val="11"/>
      <color indexed="10"/>
      <name val="Calibri"/>
      <family val="2"/>
    </font>
    <font>
      <sz val="11"/>
      <color indexed="9"/>
      <name val="Calibri"/>
      <family val="2"/>
    </font>
    <font>
      <b/>
      <sz val="11"/>
      <color indexed="52"/>
      <name val="Calibri"/>
      <family val="2"/>
      <scheme val="minor"/>
    </font>
    <font>
      <b/>
      <sz val="11"/>
      <color indexed="9"/>
      <name val="Calibri"/>
      <family val="2"/>
    </font>
    <font>
      <sz val="8"/>
      <name val="Arial"/>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scheme val="minor"/>
    </font>
    <font>
      <b/>
      <sz val="18"/>
      <color indexed="56"/>
      <name val="Cambria"/>
      <family val="2"/>
    </font>
    <font>
      <u/>
      <sz val="11"/>
      <color theme="10"/>
      <name val="Calibri"/>
      <family val="2"/>
    </font>
  </fonts>
  <fills count="5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rgb="FFFFFF00"/>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s>
  <cellStyleXfs count="29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0" fontId="2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xf numFmtId="0" fontId="23" fillId="0" borderId="0"/>
    <xf numFmtId="0" fontId="25" fillId="0" borderId="0"/>
    <xf numFmtId="0" fontId="25" fillId="0" borderId="0"/>
    <xf numFmtId="0" fontId="1" fillId="0" borderId="0"/>
    <xf numFmtId="0" fontId="25" fillId="0" borderId="0"/>
    <xf numFmtId="0" fontId="23" fillId="0" borderId="0"/>
    <xf numFmtId="0" fontId="25" fillId="0" borderId="0"/>
    <xf numFmtId="0" fontId="25" fillId="0" borderId="0"/>
    <xf numFmtId="0" fontId="25" fillId="0" borderId="0"/>
    <xf numFmtId="0" fontId="23" fillId="0" borderId="0"/>
    <xf numFmtId="0" fontId="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3" fillId="0" borderId="0"/>
    <xf numFmtId="0" fontId="25" fillId="0" borderId="0"/>
    <xf numFmtId="0" fontId="24" fillId="0" borderId="0"/>
    <xf numFmtId="0" fontId="25" fillId="0" borderId="0"/>
    <xf numFmtId="0" fontId="25" fillId="0" borderId="0"/>
    <xf numFmtId="0" fontId="25" fillId="0" borderId="0"/>
    <xf numFmtId="0" fontId="25" fillId="0" borderId="0"/>
    <xf numFmtId="0" fontId="2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 fillId="8" borderId="8" applyNumberFormat="0" applyFont="0" applyAlignment="0" applyProtection="0"/>
    <xf numFmtId="9" fontId="23" fillId="0" borderId="0" applyFont="0" applyFill="0" applyBorder="0" applyAlignment="0" applyProtection="0"/>
    <xf numFmtId="0" fontId="1" fillId="34" borderId="0" applyNumberFormat="0" applyBorder="0" applyAlignment="0" applyProtection="0"/>
    <xf numFmtId="0" fontId="1" fillId="10" borderId="0" applyNumberFormat="0" applyBorder="0" applyAlignment="0" applyProtection="0"/>
    <xf numFmtId="0" fontId="1" fillId="35" borderId="0" applyNumberFormat="0" applyBorder="0" applyAlignment="0" applyProtection="0"/>
    <xf numFmtId="0" fontId="1" fillId="14" borderId="0" applyNumberFormat="0" applyBorder="0" applyAlignment="0" applyProtection="0"/>
    <xf numFmtId="0" fontId="1" fillId="36" borderId="0" applyNumberFormat="0" applyBorder="0" applyAlignment="0" applyProtection="0"/>
    <xf numFmtId="0" fontId="1" fillId="18" borderId="0" applyNumberFormat="0" applyBorder="0" applyAlignment="0" applyProtection="0"/>
    <xf numFmtId="0" fontId="1" fillId="37" borderId="0" applyNumberFormat="0" applyBorder="0" applyAlignment="0" applyProtection="0"/>
    <xf numFmtId="0" fontId="1" fillId="22" borderId="0" applyNumberFormat="0" applyBorder="0" applyAlignment="0" applyProtection="0"/>
    <xf numFmtId="0" fontId="25" fillId="38" borderId="0" applyNumberFormat="0" applyBorder="0" applyAlignment="0" applyProtection="0"/>
    <xf numFmtId="0" fontId="1" fillId="26" borderId="0" applyNumberFormat="0" applyBorder="0" applyAlignment="0" applyProtection="0"/>
    <xf numFmtId="0" fontId="1" fillId="39" borderId="0" applyNumberFormat="0" applyBorder="0" applyAlignment="0" applyProtection="0"/>
    <xf numFmtId="0" fontId="1" fillId="30" borderId="0" applyNumberFormat="0" applyBorder="0" applyAlignment="0" applyProtection="0"/>
    <xf numFmtId="0" fontId="1" fillId="40" borderId="0" applyNumberFormat="0" applyBorder="0" applyAlignment="0" applyProtection="0"/>
    <xf numFmtId="0" fontId="1" fillId="11" borderId="0" applyNumberFormat="0" applyBorder="0" applyAlignment="0" applyProtection="0"/>
    <xf numFmtId="0" fontId="25" fillId="41" borderId="0" applyNumberFormat="0" applyBorder="0" applyAlignment="0" applyProtection="0"/>
    <xf numFmtId="0" fontId="1" fillId="15" borderId="0" applyNumberFormat="0" applyBorder="0" applyAlignment="0" applyProtection="0"/>
    <xf numFmtId="0" fontId="1" fillId="42" borderId="0" applyNumberFormat="0" applyBorder="0" applyAlignment="0" applyProtection="0"/>
    <xf numFmtId="0" fontId="1" fillId="19" borderId="0" applyNumberFormat="0" applyBorder="0" applyAlignment="0" applyProtection="0"/>
    <xf numFmtId="0" fontId="1" fillId="37" borderId="0" applyNumberFormat="0" applyBorder="0" applyAlignment="0" applyProtection="0"/>
    <xf numFmtId="0" fontId="1" fillId="23"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43" borderId="0" applyNumberFormat="0" applyBorder="0" applyAlignment="0" applyProtection="0"/>
    <xf numFmtId="0" fontId="1" fillId="31" borderId="0" applyNumberFormat="0" applyBorder="0" applyAlignment="0" applyProtection="0"/>
    <xf numFmtId="0" fontId="17" fillId="44" borderId="0" applyNumberFormat="0" applyBorder="0" applyAlignment="0" applyProtection="0"/>
    <xf numFmtId="0" fontId="17" fillId="12" borderId="0" applyNumberFormat="0" applyBorder="0" applyAlignment="0" applyProtection="0"/>
    <xf numFmtId="0" fontId="17" fillId="41" borderId="0" applyNumberFormat="0" applyBorder="0" applyAlignment="0" applyProtection="0"/>
    <xf numFmtId="0" fontId="17" fillId="16" borderId="0" applyNumberFormat="0" applyBorder="0" applyAlignment="0" applyProtection="0"/>
    <xf numFmtId="0" fontId="17" fillId="42" borderId="0" applyNumberFormat="0" applyBorder="0" applyAlignment="0" applyProtection="0"/>
    <xf numFmtId="0" fontId="17" fillId="20" borderId="0" applyNumberFormat="0" applyBorder="0" applyAlignment="0" applyProtection="0"/>
    <xf numFmtId="0" fontId="17" fillId="45" borderId="0" applyNumberFormat="0" applyBorder="0" applyAlignment="0" applyProtection="0"/>
    <xf numFmtId="0" fontId="17" fillId="24" borderId="0" applyNumberFormat="0" applyBorder="0" applyAlignment="0" applyProtection="0"/>
    <xf numFmtId="0" fontId="17" fillId="46" borderId="0" applyNumberFormat="0" applyBorder="0" applyAlignment="0" applyProtection="0"/>
    <xf numFmtId="0" fontId="17" fillId="28" borderId="0" applyNumberFormat="0" applyBorder="0" applyAlignment="0" applyProtection="0"/>
    <xf numFmtId="0" fontId="17" fillId="47" borderId="0" applyNumberFormat="0" applyBorder="0" applyAlignment="0" applyProtection="0"/>
    <xf numFmtId="0" fontId="17" fillId="32" borderId="0" applyNumberFormat="0" applyBorder="0" applyAlignment="0" applyProtection="0"/>
    <xf numFmtId="0" fontId="17" fillId="48" borderId="0" applyNumberFormat="0" applyBorder="0" applyAlignment="0" applyProtection="0"/>
    <xf numFmtId="0" fontId="17" fillId="9" borderId="0" applyNumberFormat="0" applyBorder="0" applyAlignment="0" applyProtection="0"/>
    <xf numFmtId="0" fontId="17" fillId="49" borderId="0" applyNumberFormat="0" applyBorder="0" applyAlignment="0" applyProtection="0"/>
    <xf numFmtId="0" fontId="17" fillId="13" borderId="0" applyNumberFormat="0" applyBorder="0" applyAlignment="0" applyProtection="0"/>
    <xf numFmtId="0" fontId="17" fillId="50" borderId="0" applyNumberFormat="0" applyBorder="0" applyAlignment="0" applyProtection="0"/>
    <xf numFmtId="0" fontId="17" fillId="17" borderId="0" applyNumberFormat="0" applyBorder="0" applyAlignment="0" applyProtection="0"/>
    <xf numFmtId="0" fontId="17" fillId="45" borderId="0" applyNumberFormat="0" applyBorder="0" applyAlignment="0" applyProtection="0"/>
    <xf numFmtId="0" fontId="17" fillId="21" borderId="0" applyNumberFormat="0" applyBorder="0" applyAlignment="0" applyProtection="0"/>
    <xf numFmtId="0" fontId="37" fillId="46" borderId="0" applyNumberFormat="0" applyBorder="0" applyAlignment="0" applyProtection="0"/>
    <xf numFmtId="0" fontId="17" fillId="25" borderId="0" applyNumberFormat="0" applyBorder="0" applyAlignment="0" applyProtection="0"/>
    <xf numFmtId="0" fontId="17" fillId="51" borderId="0" applyNumberFormat="0" applyBorder="0" applyAlignment="0" applyProtection="0"/>
    <xf numFmtId="0" fontId="17" fillId="29" borderId="0" applyNumberFormat="0" applyBorder="0" applyAlignment="0" applyProtection="0"/>
    <xf numFmtId="0" fontId="7" fillId="35" borderId="0" applyNumberFormat="0" applyBorder="0" applyAlignment="0" applyProtection="0"/>
    <xf numFmtId="0" fontId="7" fillId="3" borderId="0" applyNumberFormat="0" applyBorder="0" applyAlignment="0" applyProtection="0"/>
    <xf numFmtId="0" fontId="38" fillId="39" borderId="4" applyNumberFormat="0" applyAlignment="0" applyProtection="0"/>
    <xf numFmtId="0" fontId="11" fillId="6" borderId="4" applyNumberFormat="0" applyAlignment="0" applyProtection="0"/>
    <xf numFmtId="0" fontId="39" fillId="52" borderId="12" applyNumberFormat="0" applyAlignment="0" applyProtection="0"/>
    <xf numFmtId="0" fontId="13" fillId="7" borderId="7" applyNumberFormat="0" applyAlignment="0" applyProtection="0"/>
    <xf numFmtId="164" fontId="35" fillId="0" borderId="0" applyFont="0" applyFill="0" applyBorder="0" applyAlignment="0" applyProtection="0"/>
    <xf numFmtId="164" fontId="35" fillId="0" borderId="0" applyFont="0" applyFill="0" applyBorder="0" applyAlignment="0" applyProtection="0"/>
    <xf numFmtId="164" fontId="40" fillId="0" borderId="0" applyFont="0" applyFill="0" applyBorder="0" applyAlignment="0" applyProtection="0"/>
    <xf numFmtId="164" fontId="35" fillId="0" borderId="0" applyFont="0" applyFill="0" applyBorder="0" applyAlignment="0" applyProtection="0"/>
    <xf numFmtId="0" fontId="41" fillId="0" borderId="0" applyNumberFormat="0" applyFill="0" applyBorder="0" applyAlignment="0" applyProtection="0"/>
    <xf numFmtId="0" fontId="15" fillId="0" borderId="0" applyNumberFormat="0" applyFill="0" applyBorder="0" applyAlignment="0" applyProtection="0"/>
    <xf numFmtId="0" fontId="6" fillId="36" borderId="0" applyNumberFormat="0" applyBorder="0" applyAlignment="0" applyProtection="0"/>
    <xf numFmtId="0" fontId="6" fillId="2" borderId="0" applyNumberFormat="0" applyBorder="0" applyAlignment="0" applyProtection="0"/>
    <xf numFmtId="0" fontId="42" fillId="0" borderId="13" applyNumberFormat="0" applyFill="0" applyAlignment="0" applyProtection="0"/>
    <xf numFmtId="0" fontId="3" fillId="0" borderId="1" applyNumberFormat="0" applyFill="0" applyAlignment="0" applyProtection="0"/>
    <xf numFmtId="0" fontId="43" fillId="0" borderId="14" applyNumberFormat="0" applyFill="0" applyAlignment="0" applyProtection="0"/>
    <xf numFmtId="0" fontId="4" fillId="0" borderId="2" applyNumberFormat="0" applyFill="0" applyAlignment="0" applyProtection="0"/>
    <xf numFmtId="0" fontId="44" fillId="0" borderId="15" applyNumberFormat="0" applyFill="0" applyAlignment="0" applyProtection="0"/>
    <xf numFmtId="0" fontId="5" fillId="0" borderId="3" applyNumberFormat="0" applyFill="0" applyAlignment="0" applyProtection="0"/>
    <xf numFmtId="0" fontId="44" fillId="0" borderId="0" applyNumberFormat="0" applyFill="0" applyBorder="0" applyAlignment="0" applyProtection="0"/>
    <xf numFmtId="0" fontId="5" fillId="0" borderId="0" applyNumberFormat="0" applyFill="0" applyBorder="0" applyAlignment="0" applyProtection="0"/>
    <xf numFmtId="0" fontId="9" fillId="39" borderId="4" applyNumberFormat="0" applyAlignment="0" applyProtection="0"/>
    <xf numFmtId="0" fontId="9" fillId="5" borderId="4" applyNumberFormat="0" applyAlignment="0" applyProtection="0"/>
    <xf numFmtId="0" fontId="45" fillId="0" borderId="16" applyNumberFormat="0" applyFill="0" applyAlignment="0" applyProtection="0"/>
    <xf numFmtId="0" fontId="12" fillId="0" borderId="6" applyNumberFormat="0" applyFill="0" applyAlignment="0" applyProtection="0"/>
    <xf numFmtId="0" fontId="46" fillId="4" borderId="0" applyNumberFormat="0" applyBorder="0" applyAlignment="0" applyProtection="0"/>
    <xf numFmtId="0" fontId="8" fillId="4" borderId="0" applyNumberFormat="0" applyBorder="0" applyAlignment="0" applyProtection="0"/>
    <xf numFmtId="0" fontId="24" fillId="0" borderId="0"/>
    <xf numFmtId="0" fontId="25" fillId="0" borderId="0"/>
    <xf numFmtId="0" fontId="1" fillId="0" borderId="0"/>
    <xf numFmtId="0" fontId="24" fillId="0" borderId="0"/>
    <xf numFmtId="0" fontId="1" fillId="8" borderId="8" applyNumberFormat="0" applyFont="0" applyAlignment="0" applyProtection="0"/>
    <xf numFmtId="0" fontId="10" fillId="39" borderId="5" applyNumberFormat="0" applyAlignment="0" applyProtection="0"/>
    <xf numFmtId="0" fontId="10" fillId="6" borderId="5" applyNumberFormat="0" applyAlignment="0" applyProtection="0"/>
    <xf numFmtId="9" fontId="35" fillId="0" borderId="0" applyFont="0" applyFill="0" applyBorder="0" applyAlignment="0" applyProtection="0"/>
    <xf numFmtId="9" fontId="35" fillId="0" borderId="0" applyFont="0" applyFill="0" applyBorder="0" applyAlignment="0" applyProtection="0"/>
    <xf numFmtId="9" fontId="40" fillId="0" borderId="0" applyFont="0" applyFill="0" applyBorder="0" applyAlignment="0" applyProtection="0"/>
    <xf numFmtId="9" fontId="35" fillId="0" borderId="0" applyFont="0" applyFill="0" applyBorder="0" applyAlignment="0" applyProtection="0"/>
    <xf numFmtId="0" fontId="47" fillId="0" borderId="0" applyNumberFormat="0" applyFill="0" applyBorder="0" applyAlignment="0" applyProtection="0"/>
    <xf numFmtId="0" fontId="2" fillId="0" borderId="0" applyNumberFormat="0" applyFill="0" applyBorder="0" applyAlignment="0" applyProtection="0"/>
    <xf numFmtId="0" fontId="16" fillId="0" borderId="17" applyNumberFormat="0" applyFill="0" applyAlignment="0" applyProtection="0"/>
    <xf numFmtId="0" fontId="16" fillId="0" borderId="9" applyNumberFormat="0" applyFill="0" applyAlignment="0" applyProtection="0"/>
    <xf numFmtId="0" fontId="36" fillId="0" borderId="0" applyNumberFormat="0" applyFill="0" applyBorder="0" applyAlignment="0" applyProtection="0"/>
    <xf numFmtId="0" fontId="14" fillId="0" borderId="0" applyNumberFormat="0" applyFill="0" applyBorder="0" applyAlignment="0" applyProtection="0"/>
    <xf numFmtId="0" fontId="48" fillId="0" borderId="0" applyNumberFormat="0" applyFill="0" applyBorder="0" applyAlignment="0" applyProtection="0">
      <alignment vertical="top"/>
      <protection locked="0"/>
    </xf>
  </cellStyleXfs>
  <cellXfs count="46">
    <xf numFmtId="0" fontId="0" fillId="0" borderId="0" xfId="0"/>
    <xf numFmtId="0" fontId="0" fillId="0" borderId="0" xfId="0"/>
    <xf numFmtId="0" fontId="16" fillId="0" borderId="0" xfId="0" applyFont="1" applyBorder="1"/>
    <xf numFmtId="0" fontId="16" fillId="0" borderId="0" xfId="0" applyFont="1" applyFill="1" applyBorder="1"/>
    <xf numFmtId="0" fontId="16" fillId="0" borderId="0" xfId="0" applyFont="1"/>
    <xf numFmtId="17" fontId="0" fillId="0" borderId="0" xfId="0" applyNumberFormat="1"/>
    <xf numFmtId="0" fontId="18" fillId="0" borderId="0" xfId="0" applyFont="1"/>
    <xf numFmtId="0" fontId="26" fillId="0" borderId="0" xfId="0" applyFont="1"/>
    <xf numFmtId="0" fontId="27" fillId="0" borderId="0" xfId="0" applyFont="1"/>
    <xf numFmtId="0" fontId="28" fillId="0" borderId="0" xfId="0" applyFont="1"/>
    <xf numFmtId="0" fontId="29" fillId="0" borderId="0" xfId="0" applyFont="1"/>
    <xf numFmtId="14" fontId="30" fillId="0" borderId="0" xfId="0" applyNumberFormat="1" applyFont="1"/>
    <xf numFmtId="0" fontId="26" fillId="0" borderId="0" xfId="0" applyFont="1" applyAlignment="1">
      <alignment wrapText="1"/>
    </xf>
    <xf numFmtId="0" fontId="28" fillId="0" borderId="0" xfId="0" applyFont="1" applyAlignment="1">
      <alignment wrapText="1"/>
    </xf>
    <xf numFmtId="0" fontId="32" fillId="0" borderId="0" xfId="0" applyFont="1" applyAlignment="1">
      <alignment wrapText="1"/>
    </xf>
    <xf numFmtId="0" fontId="33" fillId="0" borderId="0" xfId="0" applyFont="1"/>
    <xf numFmtId="0" fontId="19" fillId="0" borderId="0" xfId="0" applyFont="1" applyAlignment="1">
      <alignment wrapText="1"/>
    </xf>
    <xf numFmtId="0" fontId="16" fillId="0" borderId="0" xfId="0" applyFont="1" applyAlignment="1">
      <alignment wrapText="1"/>
    </xf>
    <xf numFmtId="0" fontId="0" fillId="0" borderId="0" xfId="0" applyAlignment="1">
      <alignment wrapText="1"/>
    </xf>
    <xf numFmtId="0" fontId="16" fillId="0" borderId="0" xfId="0" applyFont="1" applyAlignment="1">
      <alignment horizontal="left" wrapText="1"/>
    </xf>
    <xf numFmtId="0" fontId="31" fillId="0" borderId="0" xfId="0" applyFont="1"/>
    <xf numFmtId="0" fontId="34" fillId="0" borderId="0" xfId="0" applyFont="1" applyAlignment="1">
      <alignment wrapText="1"/>
    </xf>
    <xf numFmtId="0" fontId="0" fillId="33" borderId="0" xfId="0" applyFill="1" applyBorder="1"/>
    <xf numFmtId="0" fontId="20" fillId="33" borderId="0" xfId="0" applyFont="1" applyFill="1" applyBorder="1" applyAlignment="1">
      <alignment horizontal="centerContinuous"/>
    </xf>
    <xf numFmtId="0" fontId="0" fillId="33" borderId="0" xfId="0" applyFill="1"/>
    <xf numFmtId="0" fontId="19" fillId="33" borderId="0" xfId="0" applyFont="1" applyFill="1" applyBorder="1"/>
    <xf numFmtId="0" fontId="17" fillId="33" borderId="0" xfId="0" applyFont="1" applyFill="1" applyBorder="1"/>
    <xf numFmtId="0" fontId="18" fillId="33" borderId="10" xfId="0" applyFont="1" applyFill="1" applyBorder="1" applyAlignment="1">
      <alignment horizontal="center"/>
    </xf>
    <xf numFmtId="0" fontId="16" fillId="33" borderId="0" xfId="0" applyFont="1" applyFill="1" applyBorder="1" applyAlignment="1">
      <alignment vertical="top" wrapText="1"/>
    </xf>
    <xf numFmtId="0" fontId="22" fillId="33" borderId="0" xfId="0" applyFont="1" applyFill="1" applyBorder="1" applyAlignment="1">
      <alignment horizontal="left" vertical="center" wrapText="1"/>
    </xf>
    <xf numFmtId="165" fontId="31" fillId="0" borderId="0" xfId="0" applyNumberFormat="1" applyFont="1" applyAlignment="1">
      <alignment horizontal="left"/>
    </xf>
    <xf numFmtId="0" fontId="0" fillId="33" borderId="0" xfId="0" applyFill="1" applyBorder="1" applyAlignment="1">
      <alignment horizontal="centerContinuous"/>
    </xf>
    <xf numFmtId="0" fontId="26" fillId="0" borderId="0" xfId="0" applyFont="1" applyAlignment="1"/>
    <xf numFmtId="14" fontId="0" fillId="0" borderId="0" xfId="0" applyNumberFormat="1"/>
    <xf numFmtId="0" fontId="0" fillId="0" borderId="11" xfId="0" applyBorder="1"/>
    <xf numFmtId="0" fontId="0" fillId="0" borderId="0" xfId="0" applyFill="1" applyBorder="1"/>
    <xf numFmtId="0" fontId="0" fillId="53" borderId="0" xfId="0" applyFill="1"/>
    <xf numFmtId="0" fontId="0" fillId="0" borderId="0" xfId="0"/>
    <xf numFmtId="0" fontId="48" fillId="0" borderId="0" xfId="292" applyAlignment="1" applyProtection="1">
      <alignment wrapText="1"/>
    </xf>
    <xf numFmtId="3" fontId="0" fillId="0" borderId="0" xfId="0" applyNumberFormat="1"/>
    <xf numFmtId="3" fontId="16" fillId="0" borderId="0" xfId="0" applyNumberFormat="1" applyFont="1"/>
    <xf numFmtId="0" fontId="0" fillId="33" borderId="0" xfId="0" applyFill="1" applyBorder="1"/>
    <xf numFmtId="0" fontId="0" fillId="33" borderId="0" xfId="0" applyFill="1"/>
    <xf numFmtId="0" fontId="21" fillId="33" borderId="0" xfId="0" applyFont="1" applyFill="1" applyBorder="1" applyAlignment="1">
      <alignment horizontal="left" vertical="top" wrapText="1" shrinkToFit="1"/>
    </xf>
    <xf numFmtId="0" fontId="0" fillId="33" borderId="0" xfId="0" applyFill="1" applyBorder="1" applyAlignment="1">
      <alignment horizontal="left" vertical="top"/>
    </xf>
    <xf numFmtId="0" fontId="16" fillId="33" borderId="0" xfId="0" applyFont="1" applyFill="1" applyBorder="1" applyAlignment="1">
      <alignment horizontal="left" vertical="top" wrapText="1"/>
    </xf>
  </cellXfs>
  <cellStyles count="293">
    <cellStyle name="20% - Accent1" xfId="19" builtinId="30" customBuiltin="1"/>
    <cellStyle name="20% - Accent1 2" xfId="199"/>
    <cellStyle name="20% - Accent1 3" xfId="200"/>
    <cellStyle name="20% - Accent2" xfId="23" builtinId="34" customBuiltin="1"/>
    <cellStyle name="20% - Accent2 2" xfId="201"/>
    <cellStyle name="20% - Accent2 3" xfId="202"/>
    <cellStyle name="20% - Accent3" xfId="27" builtinId="38" customBuiltin="1"/>
    <cellStyle name="20% - Accent3 2" xfId="203"/>
    <cellStyle name="20% - Accent3 3" xfId="204"/>
    <cellStyle name="20% - Accent4" xfId="31" builtinId="42" customBuiltin="1"/>
    <cellStyle name="20% - Accent4 2" xfId="205"/>
    <cellStyle name="20% - Accent4 3" xfId="206"/>
    <cellStyle name="20% - Accent5" xfId="35" builtinId="46" customBuiltin="1"/>
    <cellStyle name="20% - Accent5 2" xfId="207"/>
    <cellStyle name="20% - Accent5 3" xfId="208"/>
    <cellStyle name="20% - Accent6" xfId="39" builtinId="50" customBuiltin="1"/>
    <cellStyle name="20% - Accent6 2" xfId="209"/>
    <cellStyle name="20% - Accent6 3" xfId="210"/>
    <cellStyle name="40% - Accent1" xfId="20" builtinId="31" customBuiltin="1"/>
    <cellStyle name="40% - Accent1 2" xfId="211"/>
    <cellStyle name="40% - Accent1 3" xfId="212"/>
    <cellStyle name="40% - Accent2" xfId="24" builtinId="35" customBuiltin="1"/>
    <cellStyle name="40% - Accent2 2" xfId="213"/>
    <cellStyle name="40% - Accent2 3" xfId="214"/>
    <cellStyle name="40% - Accent3" xfId="28" builtinId="39" customBuiltin="1"/>
    <cellStyle name="40% - Accent3 2" xfId="215"/>
    <cellStyle name="40% - Accent3 3" xfId="216"/>
    <cellStyle name="40% - Accent4" xfId="32" builtinId="43" customBuiltin="1"/>
    <cellStyle name="40% - Accent4 2" xfId="217"/>
    <cellStyle name="40% - Accent4 3" xfId="218"/>
    <cellStyle name="40% - Accent5" xfId="36" builtinId="47" customBuiltin="1"/>
    <cellStyle name="40% - Accent5 2" xfId="219"/>
    <cellStyle name="40% - Accent5 3" xfId="220"/>
    <cellStyle name="40% - Accent6" xfId="40" builtinId="51" customBuiltin="1"/>
    <cellStyle name="40% - Accent6 2" xfId="221"/>
    <cellStyle name="40% - Accent6 3" xfId="222"/>
    <cellStyle name="60% - Accent1" xfId="21" builtinId="32" customBuiltin="1"/>
    <cellStyle name="60% - Accent1 2" xfId="223"/>
    <cellStyle name="60% - Accent1 3" xfId="224"/>
    <cellStyle name="60% - Accent2" xfId="25" builtinId="36" customBuiltin="1"/>
    <cellStyle name="60% - Accent2 2" xfId="225"/>
    <cellStyle name="60% - Accent2 3" xfId="226"/>
    <cellStyle name="60% - Accent3" xfId="29" builtinId="40" customBuiltin="1"/>
    <cellStyle name="60% - Accent3 2" xfId="227"/>
    <cellStyle name="60% - Accent3 3" xfId="228"/>
    <cellStyle name="60% - Accent4" xfId="33" builtinId="44" customBuiltin="1"/>
    <cellStyle name="60% - Accent4 2" xfId="229"/>
    <cellStyle name="60% - Accent4 3" xfId="230"/>
    <cellStyle name="60% - Accent5" xfId="37" builtinId="48" customBuiltin="1"/>
    <cellStyle name="60% - Accent5 2" xfId="231"/>
    <cellStyle name="60% - Accent5 3" xfId="232"/>
    <cellStyle name="60% - Accent6" xfId="41" builtinId="52" customBuiltin="1"/>
    <cellStyle name="60% - Accent6 2" xfId="233"/>
    <cellStyle name="60% - Accent6 3" xfId="234"/>
    <cellStyle name="Accent1" xfId="18" builtinId="29" customBuiltin="1"/>
    <cellStyle name="Accent1 2" xfId="235"/>
    <cellStyle name="Accent1 3" xfId="236"/>
    <cellStyle name="Accent2" xfId="22" builtinId="33" customBuiltin="1"/>
    <cellStyle name="Accent2 2" xfId="237"/>
    <cellStyle name="Accent2 3" xfId="238"/>
    <cellStyle name="Accent3" xfId="26" builtinId="37" customBuiltin="1"/>
    <cellStyle name="Accent3 2" xfId="239"/>
    <cellStyle name="Accent3 3" xfId="240"/>
    <cellStyle name="Accent4" xfId="30" builtinId="41" customBuiltin="1"/>
    <cellStyle name="Accent4 2" xfId="241"/>
    <cellStyle name="Accent4 3" xfId="242"/>
    <cellStyle name="Accent5" xfId="34" builtinId="45" customBuiltin="1"/>
    <cellStyle name="Accent5 2" xfId="243"/>
    <cellStyle name="Accent5 3" xfId="244"/>
    <cellStyle name="Accent6" xfId="38" builtinId="49" customBuiltin="1"/>
    <cellStyle name="Accent6 2" xfId="245"/>
    <cellStyle name="Accent6 3" xfId="246"/>
    <cellStyle name="Bad" xfId="7" builtinId="27" customBuiltin="1"/>
    <cellStyle name="Bad 2" xfId="247"/>
    <cellStyle name="Bad 3" xfId="248"/>
    <cellStyle name="Calculation" xfId="11" builtinId="22" customBuiltin="1"/>
    <cellStyle name="Calculation 2" xfId="249"/>
    <cellStyle name="Calculation 3" xfId="250"/>
    <cellStyle name="Check Cell" xfId="13" builtinId="23" customBuiltin="1"/>
    <cellStyle name="Check Cell 2" xfId="251"/>
    <cellStyle name="Check Cell 3" xfId="252"/>
    <cellStyle name="Comma 2" xfId="253"/>
    <cellStyle name="Comma 2 2" xfId="254"/>
    <cellStyle name="Comma 2 3" xfId="255"/>
    <cellStyle name="Comma 3" xfId="256"/>
    <cellStyle name="Explanatory Text" xfId="16" builtinId="53" customBuiltin="1"/>
    <cellStyle name="Explanatory Text 2" xfId="257"/>
    <cellStyle name="Explanatory Text 3" xfId="258"/>
    <cellStyle name="Good" xfId="6" builtinId="26" customBuiltin="1"/>
    <cellStyle name="Good 2" xfId="259"/>
    <cellStyle name="Good 3" xfId="260"/>
    <cellStyle name="Heading 1" xfId="2" builtinId="16" customBuiltin="1"/>
    <cellStyle name="Heading 1 2" xfId="261"/>
    <cellStyle name="Heading 1 3" xfId="262"/>
    <cellStyle name="Heading 2" xfId="3" builtinId="17" customBuiltin="1"/>
    <cellStyle name="Heading 2 2" xfId="263"/>
    <cellStyle name="Heading 2 3" xfId="264"/>
    <cellStyle name="Heading 3" xfId="4" builtinId="18" customBuiltin="1"/>
    <cellStyle name="Heading 3 2" xfId="265"/>
    <cellStyle name="Heading 3 3" xfId="266"/>
    <cellStyle name="Heading 4" xfId="5" builtinId="19" customBuiltin="1"/>
    <cellStyle name="Heading 4 2" xfId="267"/>
    <cellStyle name="Heading 4 3" xfId="268"/>
    <cellStyle name="Hyperlink" xfId="292" builtinId="8"/>
    <cellStyle name="Input" xfId="9" builtinId="20" customBuiltin="1"/>
    <cellStyle name="Input 2" xfId="269"/>
    <cellStyle name="Input 3" xfId="270"/>
    <cellStyle name="Linked Cell" xfId="12" builtinId="24" customBuiltin="1"/>
    <cellStyle name="Linked Cell 2" xfId="271"/>
    <cellStyle name="Linked Cell 3" xfId="272"/>
    <cellStyle name="Neutral" xfId="8" builtinId="28" customBuiltin="1"/>
    <cellStyle name="Neutral 2" xfId="273"/>
    <cellStyle name="Neutral 3" xfId="274"/>
    <cellStyle name="Normal" xfId="0" builtinId="0"/>
    <cellStyle name="Normal 10" xfId="44"/>
    <cellStyle name="Normal 10 10" xfId="45"/>
    <cellStyle name="Normal 10 11" xfId="46"/>
    <cellStyle name="Normal 10 12" xfId="47"/>
    <cellStyle name="Normal 10 2" xfId="48"/>
    <cellStyle name="Normal 10 3" xfId="49"/>
    <cellStyle name="Normal 10 4" xfId="50"/>
    <cellStyle name="Normal 10 5" xfId="51"/>
    <cellStyle name="Normal 10 6" xfId="52"/>
    <cellStyle name="Normal 10 7" xfId="53"/>
    <cellStyle name="Normal 10 8" xfId="54"/>
    <cellStyle name="Normal 10 9" xfId="55"/>
    <cellStyle name="Normal 11" xfId="56"/>
    <cellStyle name="Normal 11 10" xfId="57"/>
    <cellStyle name="Normal 11 11" xfId="58"/>
    <cellStyle name="Normal 11 12" xfId="59"/>
    <cellStyle name="Normal 11 2" xfId="60"/>
    <cellStyle name="Normal 11 3" xfId="61"/>
    <cellStyle name="Normal 11 4" xfId="62"/>
    <cellStyle name="Normal 11 5" xfId="63"/>
    <cellStyle name="Normal 11 6" xfId="64"/>
    <cellStyle name="Normal 11 7" xfId="65"/>
    <cellStyle name="Normal 11 8" xfId="66"/>
    <cellStyle name="Normal 11 9" xfId="67"/>
    <cellStyle name="Normal 12" xfId="68"/>
    <cellStyle name="Normal 12 10" xfId="69"/>
    <cellStyle name="Normal 12 11" xfId="70"/>
    <cellStyle name="Normal 12 12" xfId="71"/>
    <cellStyle name="Normal 12 2" xfId="72"/>
    <cellStyle name="Normal 12 3" xfId="73"/>
    <cellStyle name="Normal 12 4" xfId="74"/>
    <cellStyle name="Normal 12 5" xfId="75"/>
    <cellStyle name="Normal 12 6" xfId="76"/>
    <cellStyle name="Normal 12 7" xfId="77"/>
    <cellStyle name="Normal 12 8" xfId="78"/>
    <cellStyle name="Normal 12 9" xfId="79"/>
    <cellStyle name="Normal 13" xfId="80"/>
    <cellStyle name="Normal 13 10" xfId="81"/>
    <cellStyle name="Normal 13 11" xfId="82"/>
    <cellStyle name="Normal 13 12" xfId="83"/>
    <cellStyle name="Normal 13 2" xfId="84"/>
    <cellStyle name="Normal 13 3" xfId="85"/>
    <cellStyle name="Normal 13 4" xfId="86"/>
    <cellStyle name="Normal 13 5" xfId="87"/>
    <cellStyle name="Normal 13 6" xfId="88"/>
    <cellStyle name="Normal 13 7" xfId="89"/>
    <cellStyle name="Normal 13 8" xfId="90"/>
    <cellStyle name="Normal 13 9" xfId="91"/>
    <cellStyle name="Normal 14" xfId="92"/>
    <cellStyle name="Normal 14 10" xfId="93"/>
    <cellStyle name="Normal 14 11" xfId="94"/>
    <cellStyle name="Normal 14 12" xfId="95"/>
    <cellStyle name="Normal 14 2" xfId="96"/>
    <cellStyle name="Normal 14 3" xfId="97"/>
    <cellStyle name="Normal 14 4" xfId="98"/>
    <cellStyle name="Normal 14 5" xfId="99"/>
    <cellStyle name="Normal 14 6" xfId="100"/>
    <cellStyle name="Normal 14 7" xfId="101"/>
    <cellStyle name="Normal 14 8" xfId="102"/>
    <cellStyle name="Normal 14 9" xfId="103"/>
    <cellStyle name="Normal 2" xfId="104"/>
    <cellStyle name="Normal 2 2" xfId="43"/>
    <cellStyle name="Normal 2 2 2" xfId="42"/>
    <cellStyle name="Normal 2 2 2 2" xfId="105"/>
    <cellStyle name="Normal 2 2 2 2 2" xfId="106"/>
    <cellStyle name="Normal 2 2 2 3" xfId="107"/>
    <cellStyle name="Normal 2 2 2 3 2" xfId="108"/>
    <cellStyle name="Normal 2 2 2_100917_NPSA_Organisat_Oct09_Mar10_FINAL" xfId="109"/>
    <cellStyle name="Normal 2 2 3" xfId="110"/>
    <cellStyle name="Normal 2 2 3 2" xfId="111"/>
    <cellStyle name="Normal 2 2 4" xfId="112"/>
    <cellStyle name="Normal 2 2_100917_NPSA_Organisat_Oct09_Mar10_FINAL" xfId="113"/>
    <cellStyle name="Normal 2 3" xfId="114"/>
    <cellStyle name="Normal 2 3 2" xfId="115"/>
    <cellStyle name="Normal 2 3 2 2" xfId="116"/>
    <cellStyle name="Normal 2 3 3" xfId="117"/>
    <cellStyle name="Normal 2 3_100917_NPSA_Organisat_Oct09_Mar10_FINAL" xfId="118"/>
    <cellStyle name="Normal 2 4" xfId="119"/>
    <cellStyle name="Normal 2 4 10" xfId="120"/>
    <cellStyle name="Normal 2 4 11" xfId="121"/>
    <cellStyle name="Normal 2 4 12" xfId="122"/>
    <cellStyle name="Normal 2 4 13" xfId="123"/>
    <cellStyle name="Normal 2 4 2" xfId="124"/>
    <cellStyle name="Normal 2 4 3" xfId="125"/>
    <cellStyle name="Normal 2 4 4" xfId="126"/>
    <cellStyle name="Normal 2 4 5" xfId="127"/>
    <cellStyle name="Normal 2 4 6" xfId="128"/>
    <cellStyle name="Normal 2 4 7" xfId="129"/>
    <cellStyle name="Normal 2 4 8" xfId="130"/>
    <cellStyle name="Normal 2 4 9" xfId="131"/>
    <cellStyle name="Normal 2 5" xfId="275"/>
    <cellStyle name="Normal 2_CONTENTS" xfId="132"/>
    <cellStyle name="Normal 3" xfId="276"/>
    <cellStyle name="Normal 3 2" xfId="133"/>
    <cellStyle name="Normal 3 2 2" xfId="277"/>
    <cellStyle name="Normal 4" xfId="134"/>
    <cellStyle name="Normal 4 2" xfId="135"/>
    <cellStyle name="Normal 4 2 2" xfId="278"/>
    <cellStyle name="Normal 5" xfId="136"/>
    <cellStyle name="Normal 6" xfId="137"/>
    <cellStyle name="Normal 6 10" xfId="138"/>
    <cellStyle name="Normal 6 11" xfId="139"/>
    <cellStyle name="Normal 6 12" xfId="140"/>
    <cellStyle name="Normal 6 13" xfId="141"/>
    <cellStyle name="Normal 6 2" xfId="142"/>
    <cellStyle name="Normal 6 2 10" xfId="143"/>
    <cellStyle name="Normal 6 2 11" xfId="144"/>
    <cellStyle name="Normal 6 2 12" xfId="145"/>
    <cellStyle name="Normal 6 2 2" xfId="146"/>
    <cellStyle name="Normal 6 2 3" xfId="147"/>
    <cellStyle name="Normal 6 2 4" xfId="148"/>
    <cellStyle name="Normal 6 2 5" xfId="149"/>
    <cellStyle name="Normal 6 2 6" xfId="150"/>
    <cellStyle name="Normal 6 2 7" xfId="151"/>
    <cellStyle name="Normal 6 2 8" xfId="152"/>
    <cellStyle name="Normal 6 2 9" xfId="153"/>
    <cellStyle name="Normal 6 3" xfId="154"/>
    <cellStyle name="Normal 6 4" xfId="155"/>
    <cellStyle name="Normal 6 5" xfId="156"/>
    <cellStyle name="Normal 6 6" xfId="157"/>
    <cellStyle name="Normal 6 7" xfId="158"/>
    <cellStyle name="Normal 6 8" xfId="159"/>
    <cellStyle name="Normal 6 9" xfId="160"/>
    <cellStyle name="Normal 7" xfId="161"/>
    <cellStyle name="Normal 7 10" xfId="162"/>
    <cellStyle name="Normal 7 11" xfId="163"/>
    <cellStyle name="Normal 7 12" xfId="164"/>
    <cellStyle name="Normal 7 2" xfId="165"/>
    <cellStyle name="Normal 7 3" xfId="166"/>
    <cellStyle name="Normal 7 4" xfId="167"/>
    <cellStyle name="Normal 7 5" xfId="168"/>
    <cellStyle name="Normal 7 6" xfId="169"/>
    <cellStyle name="Normal 7 7" xfId="170"/>
    <cellStyle name="Normal 7 8" xfId="171"/>
    <cellStyle name="Normal 7 9" xfId="172"/>
    <cellStyle name="Normal 8" xfId="173"/>
    <cellStyle name="Normal 8 10" xfId="174"/>
    <cellStyle name="Normal 8 11" xfId="175"/>
    <cellStyle name="Normal 8 12" xfId="176"/>
    <cellStyle name="Normal 8 2" xfId="177"/>
    <cellStyle name="Normal 8 3" xfId="178"/>
    <cellStyle name="Normal 8 4" xfId="179"/>
    <cellStyle name="Normal 8 5" xfId="180"/>
    <cellStyle name="Normal 8 6" xfId="181"/>
    <cellStyle name="Normal 8 7" xfId="182"/>
    <cellStyle name="Normal 8 8" xfId="183"/>
    <cellStyle name="Normal 8 9" xfId="184"/>
    <cellStyle name="Normal 9" xfId="185"/>
    <cellStyle name="Normal 9 10" xfId="186"/>
    <cellStyle name="Normal 9 11" xfId="187"/>
    <cellStyle name="Normal 9 12" xfId="188"/>
    <cellStyle name="Normal 9 2" xfId="189"/>
    <cellStyle name="Normal 9 3" xfId="190"/>
    <cellStyle name="Normal 9 4" xfId="191"/>
    <cellStyle name="Normal 9 5" xfId="192"/>
    <cellStyle name="Normal 9 6" xfId="193"/>
    <cellStyle name="Normal 9 7" xfId="194"/>
    <cellStyle name="Normal 9 8" xfId="195"/>
    <cellStyle name="Normal 9 9" xfId="196"/>
    <cellStyle name="Note" xfId="15" builtinId="10" customBuiltin="1"/>
    <cellStyle name="Note 2" xfId="197"/>
    <cellStyle name="Note 3" xfId="279"/>
    <cellStyle name="Output" xfId="10" builtinId="21" customBuiltin="1"/>
    <cellStyle name="Output 2" xfId="280"/>
    <cellStyle name="Output 3" xfId="281"/>
    <cellStyle name="Percent" xfId="198"/>
    <cellStyle name="Percent 2" xfId="282"/>
    <cellStyle name="Percent 2 2" xfId="283"/>
    <cellStyle name="Percent 2 3" xfId="284"/>
    <cellStyle name="Percent 3" xfId="285"/>
    <cellStyle name="Title" xfId="1" builtinId="15" customBuiltin="1"/>
    <cellStyle name="Title 2" xfId="286"/>
    <cellStyle name="Title 3" xfId="287"/>
    <cellStyle name="Total" xfId="17" builtinId="25" customBuiltin="1"/>
    <cellStyle name="Total 2" xfId="288"/>
    <cellStyle name="Total 3" xfId="289"/>
    <cellStyle name="Warning Text" xfId="14" builtinId="11" customBuiltin="1"/>
    <cellStyle name="Warning Text 2" xfId="290"/>
    <cellStyle name="Warning Text 3" xfId="291"/>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9" defaultPivotStyle="PivotStyleLight16"/>
  <colors>
    <mruColors>
      <color rgb="FFEBE600"/>
      <color rgb="FF5C29A7"/>
      <color rgb="FF9148C8"/>
      <color rgb="FFFF9966"/>
      <color rgb="FFE5F2FF"/>
      <color rgb="FFB1C7E1"/>
      <color rgb="FFDDEEFF"/>
      <color rgb="FFC0D1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Tables!$B$4</c:f>
          <c:strCache>
            <c:ptCount val="1"/>
            <c:pt idx="0">
              <c:v>Incidents reported by BETSI CADWALADR UNIVERSITY LHB, Aug-17 to Jul-18</c:v>
            </c:pt>
          </c:strCache>
        </c:strRef>
      </c:tx>
      <c:layout>
        <c:manualLayout>
          <c:xMode val="edge"/>
          <c:yMode val="edge"/>
          <c:x val="0.16310902076837711"/>
          <c:y val="1.8801513519702384E-2"/>
        </c:manualLayout>
      </c:layout>
      <c:overlay val="0"/>
    </c:title>
    <c:autoTitleDeleted val="0"/>
    <c:plotArea>
      <c:layout/>
      <c:lineChart>
        <c:grouping val="standard"/>
        <c:varyColors val="0"/>
        <c:ser>
          <c:idx val="0"/>
          <c:order val="0"/>
          <c:tx>
            <c:v>Total Incidents Reported</c:v>
          </c:tx>
          <c:marker>
            <c:symbol val="none"/>
          </c:marker>
          <c:cat>
            <c:strRef>
              <c:f>Tables!$B$11:$B$22</c:f>
              <c:strCache>
                <c:ptCount val="12"/>
                <c:pt idx="0">
                  <c:v>Aug-17</c:v>
                </c:pt>
                <c:pt idx="1">
                  <c:v>Sep-17</c:v>
                </c:pt>
                <c:pt idx="2">
                  <c:v>Oct-17</c:v>
                </c:pt>
                <c:pt idx="3">
                  <c:v>Nov-17</c:v>
                </c:pt>
                <c:pt idx="4">
                  <c:v>Dec-17</c:v>
                </c:pt>
                <c:pt idx="5">
                  <c:v>Jan-18</c:v>
                </c:pt>
                <c:pt idx="6">
                  <c:v>Feb-18</c:v>
                </c:pt>
                <c:pt idx="7">
                  <c:v>Mar-18</c:v>
                </c:pt>
                <c:pt idx="8">
                  <c:v>Apr-18</c:v>
                </c:pt>
                <c:pt idx="9">
                  <c:v>May-18</c:v>
                </c:pt>
                <c:pt idx="10">
                  <c:v>Jun-18</c:v>
                </c:pt>
                <c:pt idx="11">
                  <c:v>Jul-18</c:v>
                </c:pt>
              </c:strCache>
            </c:strRef>
          </c:cat>
          <c:val>
            <c:numRef>
              <c:f>Tables!$H$11:$H$22</c:f>
              <c:numCache>
                <c:formatCode>General</c:formatCode>
                <c:ptCount val="12"/>
                <c:pt idx="0">
                  <c:v>1714</c:v>
                </c:pt>
                <c:pt idx="1">
                  <c:v>2028</c:v>
                </c:pt>
                <c:pt idx="2">
                  <c:v>2130</c:v>
                </c:pt>
                <c:pt idx="3">
                  <c:v>2075</c:v>
                </c:pt>
                <c:pt idx="4">
                  <c:v>1781</c:v>
                </c:pt>
                <c:pt idx="5">
                  <c:v>1944</c:v>
                </c:pt>
                <c:pt idx="6">
                  <c:v>1735</c:v>
                </c:pt>
                <c:pt idx="7">
                  <c:v>1761</c:v>
                </c:pt>
                <c:pt idx="8">
                  <c:v>2416</c:v>
                </c:pt>
                <c:pt idx="9">
                  <c:v>2696</c:v>
                </c:pt>
                <c:pt idx="10">
                  <c:v>2156</c:v>
                </c:pt>
                <c:pt idx="11">
                  <c:v>2847</c:v>
                </c:pt>
              </c:numCache>
            </c:numRef>
          </c:val>
          <c:smooth val="0"/>
        </c:ser>
        <c:dLbls>
          <c:showLegendKey val="0"/>
          <c:showVal val="0"/>
          <c:showCatName val="0"/>
          <c:showSerName val="0"/>
          <c:showPercent val="0"/>
          <c:showBubbleSize val="0"/>
        </c:dLbls>
        <c:smooth val="0"/>
        <c:axId val="72248520"/>
        <c:axId val="496385832"/>
      </c:lineChart>
      <c:catAx>
        <c:axId val="72248520"/>
        <c:scaling>
          <c:orientation val="minMax"/>
        </c:scaling>
        <c:delete val="0"/>
        <c:axPos val="b"/>
        <c:numFmt formatCode="General" sourceLinked="1"/>
        <c:majorTickMark val="none"/>
        <c:minorTickMark val="none"/>
        <c:tickLblPos val="nextTo"/>
        <c:crossAx val="496385832"/>
        <c:crosses val="autoZero"/>
        <c:auto val="1"/>
        <c:lblAlgn val="ctr"/>
        <c:lblOffset val="100"/>
        <c:noMultiLvlLbl val="0"/>
      </c:catAx>
      <c:valAx>
        <c:axId val="496385832"/>
        <c:scaling>
          <c:orientation val="minMax"/>
        </c:scaling>
        <c:delete val="0"/>
        <c:axPos val="l"/>
        <c:majorGridlines/>
        <c:title>
          <c:tx>
            <c:rich>
              <a:bodyPr rot="-5400000" vert="horz"/>
              <a:lstStyle/>
              <a:p>
                <a:pPr>
                  <a:defRPr/>
                </a:pPr>
                <a:r>
                  <a:rPr lang="en-GB"/>
                  <a:t>Number of reported incidents</a:t>
                </a:r>
              </a:p>
            </c:rich>
          </c:tx>
          <c:layout/>
          <c:overlay val="0"/>
        </c:title>
        <c:numFmt formatCode="General" sourceLinked="1"/>
        <c:majorTickMark val="none"/>
        <c:minorTickMark val="none"/>
        <c:tickLblPos val="nextTo"/>
        <c:spPr>
          <a:ln w="9525">
            <a:noFill/>
          </a:ln>
        </c:spPr>
        <c:crossAx val="72248520"/>
        <c:crosses val="autoZero"/>
        <c:crossBetween val="between"/>
      </c:valAx>
    </c:plotArea>
    <c:legend>
      <c:legendPos val="b"/>
      <c:layout/>
      <c:overlay val="0"/>
    </c:legend>
    <c:plotVisOnly val="1"/>
    <c:dispBlanksAs val="gap"/>
    <c:showDLblsOverMax val="0"/>
  </c:chart>
  <c:spPr>
    <a:solidFill>
      <a:schemeClr val="bg1"/>
    </a:solidFill>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strRef>
          <c:f>Tables!$B$5</c:f>
          <c:strCache>
            <c:ptCount val="1"/>
            <c:pt idx="0">
              <c:v>Breakdown of all Degrees of Harm reported by BETSI CADWALADR UNIVERSITY LHB, Aug-17 to Jul-18</c:v>
            </c:pt>
          </c:strCache>
        </c:strRef>
      </c:tx>
      <c:layout/>
      <c:overlay val="0"/>
    </c:title>
    <c:autoTitleDeleted val="0"/>
    <c:plotArea>
      <c:layout/>
      <c:barChart>
        <c:barDir val="col"/>
        <c:grouping val="clustered"/>
        <c:varyColors val="0"/>
        <c:ser>
          <c:idx val="0"/>
          <c:order val="0"/>
          <c:tx>
            <c:strRef>
              <c:f>Tables!$C$10</c:f>
              <c:strCache>
                <c:ptCount val="1"/>
                <c:pt idx="0">
                  <c:v>No harm</c:v>
                </c:pt>
              </c:strCache>
            </c:strRef>
          </c:tx>
          <c:invertIfNegative val="0"/>
          <c:cat>
            <c:strRef>
              <c:f>Tables!$B$11:$B$22</c:f>
              <c:strCache>
                <c:ptCount val="12"/>
                <c:pt idx="0">
                  <c:v>Aug-17</c:v>
                </c:pt>
                <c:pt idx="1">
                  <c:v>Sep-17</c:v>
                </c:pt>
                <c:pt idx="2">
                  <c:v>Oct-17</c:v>
                </c:pt>
                <c:pt idx="3">
                  <c:v>Nov-17</c:v>
                </c:pt>
                <c:pt idx="4">
                  <c:v>Dec-17</c:v>
                </c:pt>
                <c:pt idx="5">
                  <c:v>Jan-18</c:v>
                </c:pt>
                <c:pt idx="6">
                  <c:v>Feb-18</c:v>
                </c:pt>
                <c:pt idx="7">
                  <c:v>Mar-18</c:v>
                </c:pt>
                <c:pt idx="8">
                  <c:v>Apr-18</c:v>
                </c:pt>
                <c:pt idx="9">
                  <c:v>May-18</c:v>
                </c:pt>
                <c:pt idx="10">
                  <c:v>Jun-18</c:v>
                </c:pt>
                <c:pt idx="11">
                  <c:v>Jul-18</c:v>
                </c:pt>
              </c:strCache>
            </c:strRef>
          </c:cat>
          <c:val>
            <c:numRef>
              <c:f>Tables!$C$11:$C$22</c:f>
              <c:numCache>
                <c:formatCode>General</c:formatCode>
                <c:ptCount val="12"/>
                <c:pt idx="0">
                  <c:v>1325</c:v>
                </c:pt>
                <c:pt idx="1">
                  <c:v>1473</c:v>
                </c:pt>
                <c:pt idx="2">
                  <c:v>1621</c:v>
                </c:pt>
                <c:pt idx="3">
                  <c:v>1581</c:v>
                </c:pt>
                <c:pt idx="4">
                  <c:v>1372</c:v>
                </c:pt>
                <c:pt idx="5">
                  <c:v>1537</c:v>
                </c:pt>
                <c:pt idx="6">
                  <c:v>1302</c:v>
                </c:pt>
                <c:pt idx="7">
                  <c:v>1303</c:v>
                </c:pt>
                <c:pt idx="8">
                  <c:v>1697</c:v>
                </c:pt>
                <c:pt idx="9">
                  <c:v>2061</c:v>
                </c:pt>
                <c:pt idx="10">
                  <c:v>1616</c:v>
                </c:pt>
                <c:pt idx="11">
                  <c:v>2075</c:v>
                </c:pt>
              </c:numCache>
            </c:numRef>
          </c:val>
        </c:ser>
        <c:ser>
          <c:idx val="1"/>
          <c:order val="1"/>
          <c:tx>
            <c:strRef>
              <c:f>Tables!$D$10</c:f>
              <c:strCache>
                <c:ptCount val="1"/>
                <c:pt idx="0">
                  <c:v>Low harm</c:v>
                </c:pt>
              </c:strCache>
            </c:strRef>
          </c:tx>
          <c:invertIfNegative val="0"/>
          <c:cat>
            <c:strRef>
              <c:f>Tables!$B$11:$B$22</c:f>
              <c:strCache>
                <c:ptCount val="12"/>
                <c:pt idx="0">
                  <c:v>Aug-17</c:v>
                </c:pt>
                <c:pt idx="1">
                  <c:v>Sep-17</c:v>
                </c:pt>
                <c:pt idx="2">
                  <c:v>Oct-17</c:v>
                </c:pt>
                <c:pt idx="3">
                  <c:v>Nov-17</c:v>
                </c:pt>
                <c:pt idx="4">
                  <c:v>Dec-17</c:v>
                </c:pt>
                <c:pt idx="5">
                  <c:v>Jan-18</c:v>
                </c:pt>
                <c:pt idx="6">
                  <c:v>Feb-18</c:v>
                </c:pt>
                <c:pt idx="7">
                  <c:v>Mar-18</c:v>
                </c:pt>
                <c:pt idx="8">
                  <c:v>Apr-18</c:v>
                </c:pt>
                <c:pt idx="9">
                  <c:v>May-18</c:v>
                </c:pt>
                <c:pt idx="10">
                  <c:v>Jun-18</c:v>
                </c:pt>
                <c:pt idx="11">
                  <c:v>Jul-18</c:v>
                </c:pt>
              </c:strCache>
            </c:strRef>
          </c:cat>
          <c:val>
            <c:numRef>
              <c:f>Tables!$D$11:$D$22</c:f>
              <c:numCache>
                <c:formatCode>General</c:formatCode>
                <c:ptCount val="12"/>
                <c:pt idx="0">
                  <c:v>262</c:v>
                </c:pt>
                <c:pt idx="1">
                  <c:v>359</c:v>
                </c:pt>
                <c:pt idx="2">
                  <c:v>312</c:v>
                </c:pt>
                <c:pt idx="3">
                  <c:v>306</c:v>
                </c:pt>
                <c:pt idx="4">
                  <c:v>255</c:v>
                </c:pt>
                <c:pt idx="5">
                  <c:v>258</c:v>
                </c:pt>
                <c:pt idx="6">
                  <c:v>275</c:v>
                </c:pt>
                <c:pt idx="7">
                  <c:v>246</c:v>
                </c:pt>
                <c:pt idx="8">
                  <c:v>424</c:v>
                </c:pt>
                <c:pt idx="9">
                  <c:v>391</c:v>
                </c:pt>
                <c:pt idx="10">
                  <c:v>332</c:v>
                </c:pt>
                <c:pt idx="11">
                  <c:v>437</c:v>
                </c:pt>
              </c:numCache>
            </c:numRef>
          </c:val>
        </c:ser>
        <c:ser>
          <c:idx val="2"/>
          <c:order val="2"/>
          <c:tx>
            <c:strRef>
              <c:f>Tables!$E$10</c:f>
              <c:strCache>
                <c:ptCount val="1"/>
                <c:pt idx="0">
                  <c:v>Moderate</c:v>
                </c:pt>
              </c:strCache>
            </c:strRef>
          </c:tx>
          <c:invertIfNegative val="0"/>
          <c:cat>
            <c:strRef>
              <c:f>Tables!$B$11:$B$22</c:f>
              <c:strCache>
                <c:ptCount val="12"/>
                <c:pt idx="0">
                  <c:v>Aug-17</c:v>
                </c:pt>
                <c:pt idx="1">
                  <c:v>Sep-17</c:v>
                </c:pt>
                <c:pt idx="2">
                  <c:v>Oct-17</c:v>
                </c:pt>
                <c:pt idx="3">
                  <c:v>Nov-17</c:v>
                </c:pt>
                <c:pt idx="4">
                  <c:v>Dec-17</c:v>
                </c:pt>
                <c:pt idx="5">
                  <c:v>Jan-18</c:v>
                </c:pt>
                <c:pt idx="6">
                  <c:v>Feb-18</c:v>
                </c:pt>
                <c:pt idx="7">
                  <c:v>Mar-18</c:v>
                </c:pt>
                <c:pt idx="8">
                  <c:v>Apr-18</c:v>
                </c:pt>
                <c:pt idx="9">
                  <c:v>May-18</c:v>
                </c:pt>
                <c:pt idx="10">
                  <c:v>Jun-18</c:v>
                </c:pt>
                <c:pt idx="11">
                  <c:v>Jul-18</c:v>
                </c:pt>
              </c:strCache>
            </c:strRef>
          </c:cat>
          <c:val>
            <c:numRef>
              <c:f>Tables!$E$11:$E$22</c:f>
              <c:numCache>
                <c:formatCode>General</c:formatCode>
                <c:ptCount val="12"/>
                <c:pt idx="0">
                  <c:v>123</c:v>
                </c:pt>
                <c:pt idx="1">
                  <c:v>192</c:v>
                </c:pt>
                <c:pt idx="2">
                  <c:v>193</c:v>
                </c:pt>
                <c:pt idx="3">
                  <c:v>178</c:v>
                </c:pt>
                <c:pt idx="4">
                  <c:v>149</c:v>
                </c:pt>
                <c:pt idx="5">
                  <c:v>146</c:v>
                </c:pt>
                <c:pt idx="6">
                  <c:v>155</c:v>
                </c:pt>
                <c:pt idx="7">
                  <c:v>209</c:v>
                </c:pt>
                <c:pt idx="8">
                  <c:v>193</c:v>
                </c:pt>
                <c:pt idx="9">
                  <c:v>212</c:v>
                </c:pt>
                <c:pt idx="10">
                  <c:v>175</c:v>
                </c:pt>
                <c:pt idx="11">
                  <c:v>300</c:v>
                </c:pt>
              </c:numCache>
            </c:numRef>
          </c:val>
        </c:ser>
        <c:ser>
          <c:idx val="3"/>
          <c:order val="3"/>
          <c:tx>
            <c:strRef>
              <c:f>Tables!$F$10</c:f>
              <c:strCache>
                <c:ptCount val="1"/>
                <c:pt idx="0">
                  <c:v>Severe</c:v>
                </c:pt>
              </c:strCache>
            </c:strRef>
          </c:tx>
          <c:invertIfNegative val="0"/>
          <c:cat>
            <c:strRef>
              <c:f>Tables!$B$11:$B$22</c:f>
              <c:strCache>
                <c:ptCount val="12"/>
                <c:pt idx="0">
                  <c:v>Aug-17</c:v>
                </c:pt>
                <c:pt idx="1">
                  <c:v>Sep-17</c:v>
                </c:pt>
                <c:pt idx="2">
                  <c:v>Oct-17</c:v>
                </c:pt>
                <c:pt idx="3">
                  <c:v>Nov-17</c:v>
                </c:pt>
                <c:pt idx="4">
                  <c:v>Dec-17</c:v>
                </c:pt>
                <c:pt idx="5">
                  <c:v>Jan-18</c:v>
                </c:pt>
                <c:pt idx="6">
                  <c:v>Feb-18</c:v>
                </c:pt>
                <c:pt idx="7">
                  <c:v>Mar-18</c:v>
                </c:pt>
                <c:pt idx="8">
                  <c:v>Apr-18</c:v>
                </c:pt>
                <c:pt idx="9">
                  <c:v>May-18</c:v>
                </c:pt>
                <c:pt idx="10">
                  <c:v>Jun-18</c:v>
                </c:pt>
                <c:pt idx="11">
                  <c:v>Jul-18</c:v>
                </c:pt>
              </c:strCache>
            </c:strRef>
          </c:cat>
          <c:val>
            <c:numRef>
              <c:f>Tables!$F$11:$F$22</c:f>
              <c:numCache>
                <c:formatCode>General</c:formatCode>
                <c:ptCount val="12"/>
                <c:pt idx="0">
                  <c:v>4</c:v>
                </c:pt>
                <c:pt idx="1">
                  <c:v>3</c:v>
                </c:pt>
                <c:pt idx="2">
                  <c:v>3</c:v>
                </c:pt>
                <c:pt idx="3">
                  <c:v>4</c:v>
                </c:pt>
                <c:pt idx="4">
                  <c:v>4</c:v>
                </c:pt>
                <c:pt idx="5">
                  <c:v>1</c:v>
                </c:pt>
                <c:pt idx="6">
                  <c:v>2</c:v>
                </c:pt>
                <c:pt idx="7">
                  <c:v>3</c:v>
                </c:pt>
                <c:pt idx="8">
                  <c:v>101</c:v>
                </c:pt>
                <c:pt idx="9">
                  <c:v>30</c:v>
                </c:pt>
                <c:pt idx="10">
                  <c:v>32</c:v>
                </c:pt>
                <c:pt idx="11">
                  <c:v>33</c:v>
                </c:pt>
              </c:numCache>
            </c:numRef>
          </c:val>
        </c:ser>
        <c:ser>
          <c:idx val="4"/>
          <c:order val="4"/>
          <c:tx>
            <c:strRef>
              <c:f>Tables!$G$10</c:f>
              <c:strCache>
                <c:ptCount val="1"/>
                <c:pt idx="0">
                  <c:v>Death</c:v>
                </c:pt>
              </c:strCache>
            </c:strRef>
          </c:tx>
          <c:invertIfNegative val="0"/>
          <c:cat>
            <c:strRef>
              <c:f>Tables!$B$11:$B$22</c:f>
              <c:strCache>
                <c:ptCount val="12"/>
                <c:pt idx="0">
                  <c:v>Aug-17</c:v>
                </c:pt>
                <c:pt idx="1">
                  <c:v>Sep-17</c:v>
                </c:pt>
                <c:pt idx="2">
                  <c:v>Oct-17</c:v>
                </c:pt>
                <c:pt idx="3">
                  <c:v>Nov-17</c:v>
                </c:pt>
                <c:pt idx="4">
                  <c:v>Dec-17</c:v>
                </c:pt>
                <c:pt idx="5">
                  <c:v>Jan-18</c:v>
                </c:pt>
                <c:pt idx="6">
                  <c:v>Feb-18</c:v>
                </c:pt>
                <c:pt idx="7">
                  <c:v>Mar-18</c:v>
                </c:pt>
                <c:pt idx="8">
                  <c:v>Apr-18</c:v>
                </c:pt>
                <c:pt idx="9">
                  <c:v>May-18</c:v>
                </c:pt>
                <c:pt idx="10">
                  <c:v>Jun-18</c:v>
                </c:pt>
                <c:pt idx="11">
                  <c:v>Jul-18</c:v>
                </c:pt>
              </c:strCache>
            </c:strRef>
          </c:cat>
          <c:val>
            <c:numRef>
              <c:f>Tables!$G$11:$G$22</c:f>
              <c:numCache>
                <c:formatCode>General</c:formatCode>
                <c:ptCount val="12"/>
                <c:pt idx="0">
                  <c:v>0</c:v>
                </c:pt>
                <c:pt idx="1">
                  <c:v>1</c:v>
                </c:pt>
                <c:pt idx="2">
                  <c:v>1</c:v>
                </c:pt>
                <c:pt idx="3">
                  <c:v>6</c:v>
                </c:pt>
                <c:pt idx="4">
                  <c:v>1</c:v>
                </c:pt>
                <c:pt idx="5">
                  <c:v>2</c:v>
                </c:pt>
                <c:pt idx="6">
                  <c:v>1</c:v>
                </c:pt>
                <c:pt idx="7">
                  <c:v>0</c:v>
                </c:pt>
                <c:pt idx="8">
                  <c:v>1</c:v>
                </c:pt>
                <c:pt idx="9">
                  <c:v>2</c:v>
                </c:pt>
                <c:pt idx="10">
                  <c:v>1</c:v>
                </c:pt>
                <c:pt idx="11">
                  <c:v>2</c:v>
                </c:pt>
              </c:numCache>
            </c:numRef>
          </c:val>
        </c:ser>
        <c:dLbls>
          <c:showLegendKey val="0"/>
          <c:showVal val="0"/>
          <c:showCatName val="0"/>
          <c:showSerName val="0"/>
          <c:showPercent val="0"/>
          <c:showBubbleSize val="0"/>
        </c:dLbls>
        <c:gapWidth val="75"/>
        <c:overlap val="-25"/>
        <c:axId val="496388576"/>
        <c:axId val="496383480"/>
      </c:barChart>
      <c:catAx>
        <c:axId val="496388576"/>
        <c:scaling>
          <c:orientation val="minMax"/>
        </c:scaling>
        <c:delete val="0"/>
        <c:axPos val="b"/>
        <c:numFmt formatCode="General" sourceLinked="1"/>
        <c:majorTickMark val="none"/>
        <c:minorTickMark val="none"/>
        <c:tickLblPos val="nextTo"/>
        <c:crossAx val="496383480"/>
        <c:crosses val="autoZero"/>
        <c:auto val="1"/>
        <c:lblAlgn val="ctr"/>
        <c:lblOffset val="100"/>
        <c:noMultiLvlLbl val="0"/>
      </c:catAx>
      <c:valAx>
        <c:axId val="496383480"/>
        <c:scaling>
          <c:orientation val="minMax"/>
        </c:scaling>
        <c:delete val="0"/>
        <c:axPos val="l"/>
        <c:majorGridlines/>
        <c:title>
          <c:tx>
            <c:rich>
              <a:bodyPr rot="-5400000" vert="horz"/>
              <a:lstStyle/>
              <a:p>
                <a:pPr>
                  <a:defRPr/>
                </a:pPr>
                <a:r>
                  <a:rPr lang="en-GB"/>
                  <a:t>Number of incidents</a:t>
                </a:r>
              </a:p>
            </c:rich>
          </c:tx>
          <c:layout/>
          <c:overlay val="0"/>
        </c:title>
        <c:numFmt formatCode="General" sourceLinked="1"/>
        <c:majorTickMark val="none"/>
        <c:minorTickMark val="none"/>
        <c:tickLblPos val="nextTo"/>
        <c:crossAx val="496388576"/>
        <c:crosses val="autoZero"/>
        <c:crossBetween val="between"/>
      </c:valAx>
      <c:dTable>
        <c:showHorzBorder val="1"/>
        <c:showVertBorder val="1"/>
        <c:showOutline val="0"/>
        <c:showKeys val="1"/>
        <c:spPr>
          <a:noFill/>
        </c:spPr>
      </c:dTable>
    </c:plotArea>
    <c:legend>
      <c:legendPos val="b"/>
      <c:layout/>
      <c:overlay val="0"/>
    </c:legend>
    <c:plotVisOnly val="1"/>
    <c:dispBlanksAs val="gap"/>
    <c:showDLblsOverMax val="0"/>
  </c:chart>
  <c:printSettings>
    <c:headerFooter/>
    <c:pageMargins b="0.75000000000001454" l="0.70000000000000062" r="0.70000000000000062" t="0.7500000000000145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Tables!$B$6</c:f>
          <c:strCache>
            <c:ptCount val="1"/>
            <c:pt idx="0">
              <c:v>Breakdown of aggregate Degrees of Harm reported by BETSI CADWALADR UNIVERSITY LHB, Aug-17 to Jul-18</c:v>
            </c:pt>
          </c:strCache>
        </c:strRef>
      </c:tx>
      <c:layout/>
      <c:overlay val="0"/>
    </c:title>
    <c:autoTitleDeleted val="0"/>
    <c:plotArea>
      <c:layout/>
      <c:barChart>
        <c:barDir val="col"/>
        <c:grouping val="clustered"/>
        <c:varyColors val="0"/>
        <c:ser>
          <c:idx val="0"/>
          <c:order val="0"/>
          <c:tx>
            <c:strRef>
              <c:f>Tables!$C$26</c:f>
              <c:strCache>
                <c:ptCount val="1"/>
                <c:pt idx="0">
                  <c:v>No Harm</c:v>
                </c:pt>
              </c:strCache>
            </c:strRef>
          </c:tx>
          <c:spPr>
            <a:solidFill>
              <a:srgbClr val="5C29A7"/>
            </a:solidFill>
          </c:spPr>
          <c:invertIfNegative val="0"/>
          <c:cat>
            <c:strRef>
              <c:f>Tables!$B$27:$B$38</c:f>
              <c:strCache>
                <c:ptCount val="12"/>
                <c:pt idx="0">
                  <c:v>Aug-17</c:v>
                </c:pt>
                <c:pt idx="1">
                  <c:v>Sep-17</c:v>
                </c:pt>
                <c:pt idx="2">
                  <c:v>Oct-17</c:v>
                </c:pt>
                <c:pt idx="3">
                  <c:v>Nov-17</c:v>
                </c:pt>
                <c:pt idx="4">
                  <c:v>Dec-17</c:v>
                </c:pt>
                <c:pt idx="5">
                  <c:v>Jan-18</c:v>
                </c:pt>
                <c:pt idx="6">
                  <c:v>Feb-18</c:v>
                </c:pt>
                <c:pt idx="7">
                  <c:v>Mar-18</c:v>
                </c:pt>
                <c:pt idx="8">
                  <c:v>Apr-18</c:v>
                </c:pt>
                <c:pt idx="9">
                  <c:v>May-18</c:v>
                </c:pt>
                <c:pt idx="10">
                  <c:v>Jun-18</c:v>
                </c:pt>
                <c:pt idx="11">
                  <c:v>Jul-18</c:v>
                </c:pt>
              </c:strCache>
            </c:strRef>
          </c:cat>
          <c:val>
            <c:numRef>
              <c:f>Tables!$C$27:$C$38</c:f>
              <c:numCache>
                <c:formatCode>General</c:formatCode>
                <c:ptCount val="12"/>
                <c:pt idx="0">
                  <c:v>1325</c:v>
                </c:pt>
                <c:pt idx="1">
                  <c:v>1473</c:v>
                </c:pt>
                <c:pt idx="2">
                  <c:v>1621</c:v>
                </c:pt>
                <c:pt idx="3">
                  <c:v>1581</c:v>
                </c:pt>
                <c:pt idx="4">
                  <c:v>1372</c:v>
                </c:pt>
                <c:pt idx="5">
                  <c:v>1537</c:v>
                </c:pt>
                <c:pt idx="6">
                  <c:v>1302</c:v>
                </c:pt>
                <c:pt idx="7">
                  <c:v>1303</c:v>
                </c:pt>
                <c:pt idx="8">
                  <c:v>1697</c:v>
                </c:pt>
                <c:pt idx="9">
                  <c:v>2061</c:v>
                </c:pt>
                <c:pt idx="10">
                  <c:v>1616</c:v>
                </c:pt>
                <c:pt idx="11">
                  <c:v>2075</c:v>
                </c:pt>
              </c:numCache>
            </c:numRef>
          </c:val>
        </c:ser>
        <c:ser>
          <c:idx val="1"/>
          <c:order val="1"/>
          <c:tx>
            <c:strRef>
              <c:f>Tables!$D$26</c:f>
              <c:strCache>
                <c:ptCount val="1"/>
                <c:pt idx="0">
                  <c:v>All Harm</c:v>
                </c:pt>
              </c:strCache>
            </c:strRef>
          </c:tx>
          <c:spPr>
            <a:solidFill>
              <a:schemeClr val="accent5">
                <a:lumMod val="75000"/>
              </a:schemeClr>
            </a:solidFill>
          </c:spPr>
          <c:invertIfNegative val="0"/>
          <c:cat>
            <c:strRef>
              <c:f>Tables!$B$27:$B$38</c:f>
              <c:strCache>
                <c:ptCount val="12"/>
                <c:pt idx="0">
                  <c:v>Aug-17</c:v>
                </c:pt>
                <c:pt idx="1">
                  <c:v>Sep-17</c:v>
                </c:pt>
                <c:pt idx="2">
                  <c:v>Oct-17</c:v>
                </c:pt>
                <c:pt idx="3">
                  <c:v>Nov-17</c:v>
                </c:pt>
                <c:pt idx="4">
                  <c:v>Dec-17</c:v>
                </c:pt>
                <c:pt idx="5">
                  <c:v>Jan-18</c:v>
                </c:pt>
                <c:pt idx="6">
                  <c:v>Feb-18</c:v>
                </c:pt>
                <c:pt idx="7">
                  <c:v>Mar-18</c:v>
                </c:pt>
                <c:pt idx="8">
                  <c:v>Apr-18</c:v>
                </c:pt>
                <c:pt idx="9">
                  <c:v>May-18</c:v>
                </c:pt>
                <c:pt idx="10">
                  <c:v>Jun-18</c:v>
                </c:pt>
                <c:pt idx="11">
                  <c:v>Jul-18</c:v>
                </c:pt>
              </c:strCache>
            </c:strRef>
          </c:cat>
          <c:val>
            <c:numRef>
              <c:f>Tables!$D$27:$D$38</c:f>
              <c:numCache>
                <c:formatCode>General</c:formatCode>
                <c:ptCount val="12"/>
                <c:pt idx="0">
                  <c:v>389</c:v>
                </c:pt>
                <c:pt idx="1">
                  <c:v>555</c:v>
                </c:pt>
                <c:pt idx="2">
                  <c:v>509</c:v>
                </c:pt>
                <c:pt idx="3">
                  <c:v>494</c:v>
                </c:pt>
                <c:pt idx="4">
                  <c:v>409</c:v>
                </c:pt>
                <c:pt idx="5">
                  <c:v>407</c:v>
                </c:pt>
                <c:pt idx="6">
                  <c:v>433</c:v>
                </c:pt>
                <c:pt idx="7">
                  <c:v>458</c:v>
                </c:pt>
                <c:pt idx="8">
                  <c:v>719</c:v>
                </c:pt>
                <c:pt idx="9">
                  <c:v>635</c:v>
                </c:pt>
                <c:pt idx="10">
                  <c:v>540</c:v>
                </c:pt>
                <c:pt idx="11">
                  <c:v>772</c:v>
                </c:pt>
              </c:numCache>
            </c:numRef>
          </c:val>
        </c:ser>
        <c:dLbls>
          <c:showLegendKey val="0"/>
          <c:showVal val="0"/>
          <c:showCatName val="0"/>
          <c:showSerName val="0"/>
          <c:showPercent val="0"/>
          <c:showBubbleSize val="0"/>
        </c:dLbls>
        <c:gapWidth val="75"/>
        <c:overlap val="-25"/>
        <c:axId val="496388968"/>
        <c:axId val="496384264"/>
      </c:barChart>
      <c:catAx>
        <c:axId val="496388968"/>
        <c:scaling>
          <c:orientation val="minMax"/>
        </c:scaling>
        <c:delete val="0"/>
        <c:axPos val="b"/>
        <c:numFmt formatCode="General" sourceLinked="1"/>
        <c:majorTickMark val="none"/>
        <c:minorTickMark val="none"/>
        <c:tickLblPos val="nextTo"/>
        <c:crossAx val="496384264"/>
        <c:crosses val="autoZero"/>
        <c:auto val="1"/>
        <c:lblAlgn val="ctr"/>
        <c:lblOffset val="100"/>
        <c:noMultiLvlLbl val="0"/>
      </c:catAx>
      <c:valAx>
        <c:axId val="496384264"/>
        <c:scaling>
          <c:orientation val="minMax"/>
        </c:scaling>
        <c:delete val="0"/>
        <c:axPos val="l"/>
        <c:majorGridlines/>
        <c:title>
          <c:tx>
            <c:rich>
              <a:bodyPr rot="-5400000" vert="horz"/>
              <a:lstStyle/>
              <a:p>
                <a:pPr>
                  <a:defRPr/>
                </a:pPr>
                <a:r>
                  <a:rPr lang="en-GB"/>
                  <a:t>Number of incidents</a:t>
                </a:r>
              </a:p>
            </c:rich>
          </c:tx>
          <c:layout/>
          <c:overlay val="0"/>
        </c:title>
        <c:numFmt formatCode="General" sourceLinked="1"/>
        <c:majorTickMark val="none"/>
        <c:minorTickMark val="none"/>
        <c:tickLblPos val="nextTo"/>
        <c:crossAx val="496388968"/>
        <c:crosses val="autoZero"/>
        <c:crossBetween val="between"/>
      </c:valAx>
    </c:plotArea>
    <c:legend>
      <c:legendPos val="b"/>
      <c:layout/>
      <c:overlay val="0"/>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Tables!$B$8</c:f>
          <c:strCache>
            <c:ptCount val="1"/>
            <c:pt idx="0">
              <c:v>Breakdown of ranged Degrees of Harm reported by BETSI CADWALADR UNIVERSITY LHB, Aug-17 to Jul-18</c:v>
            </c:pt>
          </c:strCache>
        </c:strRef>
      </c:tx>
      <c:layout/>
      <c:overlay val="0"/>
    </c:title>
    <c:autoTitleDeleted val="0"/>
    <c:plotArea>
      <c:layout/>
      <c:barChart>
        <c:barDir val="col"/>
        <c:grouping val="clustered"/>
        <c:varyColors val="0"/>
        <c:ser>
          <c:idx val="0"/>
          <c:order val="0"/>
          <c:tx>
            <c:strRef>
              <c:f>Tables!$M$26</c:f>
              <c:strCache>
                <c:ptCount val="1"/>
                <c:pt idx="0">
                  <c:v>Moderate Harm</c:v>
                </c:pt>
              </c:strCache>
            </c:strRef>
          </c:tx>
          <c:spPr>
            <a:solidFill>
              <a:srgbClr val="5C29A7"/>
            </a:solidFill>
          </c:spPr>
          <c:invertIfNegative val="0"/>
          <c:cat>
            <c:strRef>
              <c:f>Tables!$L$27:$L$38</c:f>
              <c:strCache>
                <c:ptCount val="12"/>
                <c:pt idx="0">
                  <c:v>Aug-17</c:v>
                </c:pt>
                <c:pt idx="1">
                  <c:v>Sep-17</c:v>
                </c:pt>
                <c:pt idx="2">
                  <c:v>Oct-17</c:v>
                </c:pt>
                <c:pt idx="3">
                  <c:v>Nov-17</c:v>
                </c:pt>
                <c:pt idx="4">
                  <c:v>Dec-17</c:v>
                </c:pt>
                <c:pt idx="5">
                  <c:v>Jan-18</c:v>
                </c:pt>
                <c:pt idx="6">
                  <c:v>Feb-18</c:v>
                </c:pt>
                <c:pt idx="7">
                  <c:v>Mar-18</c:v>
                </c:pt>
                <c:pt idx="8">
                  <c:v>Apr-18</c:v>
                </c:pt>
                <c:pt idx="9">
                  <c:v>May-18</c:v>
                </c:pt>
                <c:pt idx="10">
                  <c:v>Jun-18</c:v>
                </c:pt>
                <c:pt idx="11">
                  <c:v>Jul-18</c:v>
                </c:pt>
              </c:strCache>
            </c:strRef>
          </c:cat>
          <c:val>
            <c:numRef>
              <c:f>Tables!$M$27:$M$38</c:f>
              <c:numCache>
                <c:formatCode>General</c:formatCode>
                <c:ptCount val="12"/>
                <c:pt idx="0">
                  <c:v>123</c:v>
                </c:pt>
                <c:pt idx="1">
                  <c:v>192</c:v>
                </c:pt>
                <c:pt idx="2">
                  <c:v>193</c:v>
                </c:pt>
                <c:pt idx="3">
                  <c:v>178</c:v>
                </c:pt>
                <c:pt idx="4">
                  <c:v>149</c:v>
                </c:pt>
                <c:pt idx="5">
                  <c:v>146</c:v>
                </c:pt>
                <c:pt idx="6">
                  <c:v>155</c:v>
                </c:pt>
                <c:pt idx="7">
                  <c:v>209</c:v>
                </c:pt>
                <c:pt idx="8">
                  <c:v>193</c:v>
                </c:pt>
                <c:pt idx="9">
                  <c:v>212</c:v>
                </c:pt>
                <c:pt idx="10">
                  <c:v>175</c:v>
                </c:pt>
                <c:pt idx="11">
                  <c:v>300</c:v>
                </c:pt>
              </c:numCache>
            </c:numRef>
          </c:val>
        </c:ser>
        <c:ser>
          <c:idx val="1"/>
          <c:order val="1"/>
          <c:tx>
            <c:strRef>
              <c:f>Tables!$N$26</c:f>
              <c:strCache>
                <c:ptCount val="1"/>
                <c:pt idx="0">
                  <c:v>Severe Harm</c:v>
                </c:pt>
              </c:strCache>
            </c:strRef>
          </c:tx>
          <c:spPr>
            <a:solidFill>
              <a:schemeClr val="accent5">
                <a:lumMod val="75000"/>
              </a:schemeClr>
            </a:solidFill>
          </c:spPr>
          <c:invertIfNegative val="0"/>
          <c:cat>
            <c:strRef>
              <c:f>Tables!$L$27:$L$38</c:f>
              <c:strCache>
                <c:ptCount val="12"/>
                <c:pt idx="0">
                  <c:v>Aug-17</c:v>
                </c:pt>
                <c:pt idx="1">
                  <c:v>Sep-17</c:v>
                </c:pt>
                <c:pt idx="2">
                  <c:v>Oct-17</c:v>
                </c:pt>
                <c:pt idx="3">
                  <c:v>Nov-17</c:v>
                </c:pt>
                <c:pt idx="4">
                  <c:v>Dec-17</c:v>
                </c:pt>
                <c:pt idx="5">
                  <c:v>Jan-18</c:v>
                </c:pt>
                <c:pt idx="6">
                  <c:v>Feb-18</c:v>
                </c:pt>
                <c:pt idx="7">
                  <c:v>Mar-18</c:v>
                </c:pt>
                <c:pt idx="8">
                  <c:v>Apr-18</c:v>
                </c:pt>
                <c:pt idx="9">
                  <c:v>May-18</c:v>
                </c:pt>
                <c:pt idx="10">
                  <c:v>Jun-18</c:v>
                </c:pt>
                <c:pt idx="11">
                  <c:v>Jul-18</c:v>
                </c:pt>
              </c:strCache>
            </c:strRef>
          </c:cat>
          <c:val>
            <c:numRef>
              <c:f>Tables!$N$27:$N$38</c:f>
              <c:numCache>
                <c:formatCode>General</c:formatCode>
                <c:ptCount val="12"/>
                <c:pt idx="0">
                  <c:v>4</c:v>
                </c:pt>
                <c:pt idx="1">
                  <c:v>3</c:v>
                </c:pt>
                <c:pt idx="2">
                  <c:v>3</c:v>
                </c:pt>
                <c:pt idx="3">
                  <c:v>4</c:v>
                </c:pt>
                <c:pt idx="4">
                  <c:v>4</c:v>
                </c:pt>
                <c:pt idx="5">
                  <c:v>1</c:v>
                </c:pt>
                <c:pt idx="6">
                  <c:v>2</c:v>
                </c:pt>
                <c:pt idx="7">
                  <c:v>3</c:v>
                </c:pt>
                <c:pt idx="8">
                  <c:v>101</c:v>
                </c:pt>
                <c:pt idx="9">
                  <c:v>30</c:v>
                </c:pt>
                <c:pt idx="10">
                  <c:v>32</c:v>
                </c:pt>
                <c:pt idx="11">
                  <c:v>33</c:v>
                </c:pt>
              </c:numCache>
            </c:numRef>
          </c:val>
        </c:ser>
        <c:ser>
          <c:idx val="2"/>
          <c:order val="2"/>
          <c:tx>
            <c:strRef>
              <c:f>Tables!$O$26</c:f>
              <c:strCache>
                <c:ptCount val="1"/>
                <c:pt idx="0">
                  <c:v>Death</c:v>
                </c:pt>
              </c:strCache>
            </c:strRef>
          </c:tx>
          <c:spPr>
            <a:solidFill>
              <a:schemeClr val="tx2">
                <a:lumMod val="40000"/>
                <a:lumOff val="60000"/>
              </a:schemeClr>
            </a:solidFill>
          </c:spPr>
          <c:invertIfNegative val="0"/>
          <c:cat>
            <c:strRef>
              <c:f>Tables!$L$27:$L$38</c:f>
              <c:strCache>
                <c:ptCount val="12"/>
                <c:pt idx="0">
                  <c:v>Aug-17</c:v>
                </c:pt>
                <c:pt idx="1">
                  <c:v>Sep-17</c:v>
                </c:pt>
                <c:pt idx="2">
                  <c:v>Oct-17</c:v>
                </c:pt>
                <c:pt idx="3">
                  <c:v>Nov-17</c:v>
                </c:pt>
                <c:pt idx="4">
                  <c:v>Dec-17</c:v>
                </c:pt>
                <c:pt idx="5">
                  <c:v>Jan-18</c:v>
                </c:pt>
                <c:pt idx="6">
                  <c:v>Feb-18</c:v>
                </c:pt>
                <c:pt idx="7">
                  <c:v>Mar-18</c:v>
                </c:pt>
                <c:pt idx="8">
                  <c:v>Apr-18</c:v>
                </c:pt>
                <c:pt idx="9">
                  <c:v>May-18</c:v>
                </c:pt>
                <c:pt idx="10">
                  <c:v>Jun-18</c:v>
                </c:pt>
                <c:pt idx="11">
                  <c:v>Jul-18</c:v>
                </c:pt>
              </c:strCache>
            </c:strRef>
          </c:cat>
          <c:val>
            <c:numRef>
              <c:f>Tables!$O$27:$O$38</c:f>
              <c:numCache>
                <c:formatCode>General</c:formatCode>
                <c:ptCount val="12"/>
                <c:pt idx="0">
                  <c:v>0</c:v>
                </c:pt>
                <c:pt idx="1">
                  <c:v>1</c:v>
                </c:pt>
                <c:pt idx="2">
                  <c:v>1</c:v>
                </c:pt>
                <c:pt idx="3">
                  <c:v>6</c:v>
                </c:pt>
                <c:pt idx="4">
                  <c:v>1</c:v>
                </c:pt>
                <c:pt idx="5">
                  <c:v>2</c:v>
                </c:pt>
                <c:pt idx="6">
                  <c:v>1</c:v>
                </c:pt>
                <c:pt idx="7">
                  <c:v>0</c:v>
                </c:pt>
                <c:pt idx="8">
                  <c:v>1</c:v>
                </c:pt>
                <c:pt idx="9">
                  <c:v>2</c:v>
                </c:pt>
                <c:pt idx="10">
                  <c:v>1</c:v>
                </c:pt>
                <c:pt idx="11">
                  <c:v>2</c:v>
                </c:pt>
              </c:numCache>
            </c:numRef>
          </c:val>
        </c:ser>
        <c:dLbls>
          <c:showLegendKey val="0"/>
          <c:showVal val="0"/>
          <c:showCatName val="0"/>
          <c:showSerName val="0"/>
          <c:showPercent val="0"/>
          <c:showBubbleSize val="0"/>
        </c:dLbls>
        <c:gapWidth val="75"/>
        <c:overlap val="-25"/>
        <c:axId val="496384656"/>
        <c:axId val="496385048"/>
      </c:barChart>
      <c:catAx>
        <c:axId val="496384656"/>
        <c:scaling>
          <c:orientation val="minMax"/>
        </c:scaling>
        <c:delete val="0"/>
        <c:axPos val="b"/>
        <c:numFmt formatCode="General" sourceLinked="1"/>
        <c:majorTickMark val="none"/>
        <c:minorTickMark val="none"/>
        <c:tickLblPos val="nextTo"/>
        <c:crossAx val="496385048"/>
        <c:crosses val="autoZero"/>
        <c:auto val="1"/>
        <c:lblAlgn val="ctr"/>
        <c:lblOffset val="100"/>
        <c:noMultiLvlLbl val="0"/>
      </c:catAx>
      <c:valAx>
        <c:axId val="496385048"/>
        <c:scaling>
          <c:orientation val="minMax"/>
        </c:scaling>
        <c:delete val="0"/>
        <c:axPos val="l"/>
        <c:majorGridlines/>
        <c:title>
          <c:tx>
            <c:rich>
              <a:bodyPr rot="-5400000" vert="horz"/>
              <a:lstStyle/>
              <a:p>
                <a:pPr>
                  <a:defRPr/>
                </a:pPr>
                <a:r>
                  <a:rPr lang="en-GB"/>
                  <a:t>Number of incidents</a:t>
                </a:r>
              </a:p>
            </c:rich>
          </c:tx>
          <c:layout/>
          <c:overlay val="0"/>
        </c:title>
        <c:numFmt formatCode="General" sourceLinked="1"/>
        <c:majorTickMark val="none"/>
        <c:minorTickMark val="none"/>
        <c:tickLblPos val="nextTo"/>
        <c:crossAx val="496384656"/>
        <c:crosses val="autoZero"/>
        <c:crossBetween val="between"/>
      </c:valAx>
    </c:plotArea>
    <c:legend>
      <c:legendPos val="b"/>
      <c:layout/>
      <c:overlay val="0"/>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Tables!$B$7</c:f>
          <c:strCache>
            <c:ptCount val="1"/>
            <c:pt idx="0">
              <c:v>Timeliness of incidents* reported by BETSI CADWALADR UNIVERSITY LHB, Aug-17 to Jul-18</c:v>
            </c:pt>
          </c:strCache>
        </c:strRef>
      </c:tx>
      <c:layout/>
      <c:overlay val="0"/>
      <c:spPr>
        <a:noFill/>
        <a:ln w="25400">
          <a:noFill/>
        </a:ln>
      </c:spPr>
      <c:txPr>
        <a:bodyPr/>
        <a:lstStyle/>
        <a:p>
          <a:pPr>
            <a:defRPr sz="12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037505357701853"/>
          <c:y val="0.12119914698162865"/>
          <c:w val="0.8693874804111027"/>
          <c:h val="0.7623611578467222"/>
        </c:manualLayout>
      </c:layout>
      <c:barChart>
        <c:barDir val="col"/>
        <c:grouping val="stacked"/>
        <c:varyColors val="0"/>
        <c:ser>
          <c:idx val="0"/>
          <c:order val="0"/>
          <c:spPr>
            <a:noFill/>
          </c:spPr>
          <c:invertIfNegative val="0"/>
          <c:errBars>
            <c:errBarType val="minus"/>
            <c:errValType val="cust"/>
            <c:noEndCap val="0"/>
            <c:plus>
              <c:numLit>
                <c:formatCode>General</c:formatCode>
                <c:ptCount val="1"/>
                <c:pt idx="0">
                  <c:v>1</c:v>
                </c:pt>
              </c:numLit>
            </c:plus>
            <c:minus>
              <c:numRef>
                <c:f>Tables!$T$43:$T$54</c:f>
                <c:numCache>
                  <c:formatCode>General</c:formatCode>
                  <c:ptCount val="12"/>
                  <c:pt idx="0">
                    <c:v>4</c:v>
                  </c:pt>
                  <c:pt idx="1">
                    <c:v>6</c:v>
                  </c:pt>
                  <c:pt idx="2">
                    <c:v>4</c:v>
                  </c:pt>
                  <c:pt idx="3">
                    <c:v>5</c:v>
                  </c:pt>
                  <c:pt idx="4">
                    <c:v>6</c:v>
                  </c:pt>
                  <c:pt idx="5">
                    <c:v>5</c:v>
                  </c:pt>
                  <c:pt idx="6">
                    <c:v>4</c:v>
                  </c:pt>
                  <c:pt idx="7">
                    <c:v>4</c:v>
                  </c:pt>
                  <c:pt idx="8">
                    <c:v>5</c:v>
                  </c:pt>
                  <c:pt idx="9">
                    <c:v>6</c:v>
                  </c:pt>
                  <c:pt idx="10">
                    <c:v>5</c:v>
                  </c:pt>
                  <c:pt idx="11">
                    <c:v>8</c:v>
                  </c:pt>
                </c:numCache>
              </c:numRef>
            </c:minus>
            <c:spPr>
              <a:ln w="15875">
                <a:solidFill>
                  <a:srgbClr val="4F81BD">
                    <a:lumMod val="75000"/>
                  </a:srgbClr>
                </a:solidFill>
              </a:ln>
            </c:spPr>
          </c:errBars>
          <c:cat>
            <c:strRef>
              <c:f>Tables!$S$43:$S$54</c:f>
              <c:strCache>
                <c:ptCount val="12"/>
                <c:pt idx="0">
                  <c:v>Aug-17</c:v>
                </c:pt>
                <c:pt idx="1">
                  <c:v>Sep-17</c:v>
                </c:pt>
                <c:pt idx="2">
                  <c:v>Oct-17</c:v>
                </c:pt>
                <c:pt idx="3">
                  <c:v>Nov-17</c:v>
                </c:pt>
                <c:pt idx="4">
                  <c:v>Dec-17</c:v>
                </c:pt>
                <c:pt idx="5">
                  <c:v>Jan-18</c:v>
                </c:pt>
                <c:pt idx="6">
                  <c:v>Feb-18</c:v>
                </c:pt>
                <c:pt idx="7">
                  <c:v>Mar-18</c:v>
                </c:pt>
                <c:pt idx="8">
                  <c:v>Apr-18</c:v>
                </c:pt>
                <c:pt idx="9">
                  <c:v>May-18</c:v>
                </c:pt>
                <c:pt idx="10">
                  <c:v>Jun-18</c:v>
                </c:pt>
                <c:pt idx="11">
                  <c:v>Jul-18</c:v>
                </c:pt>
              </c:strCache>
            </c:strRef>
          </c:cat>
          <c:val>
            <c:numRef>
              <c:f>Tables!$U$43:$U$54</c:f>
              <c:numCache>
                <c:formatCode>General</c:formatCode>
                <c:ptCount val="12"/>
                <c:pt idx="0">
                  <c:v>6</c:v>
                </c:pt>
                <c:pt idx="1">
                  <c:v>8</c:v>
                </c:pt>
                <c:pt idx="2">
                  <c:v>6</c:v>
                </c:pt>
                <c:pt idx="3">
                  <c:v>7</c:v>
                </c:pt>
                <c:pt idx="4">
                  <c:v>8</c:v>
                </c:pt>
                <c:pt idx="5">
                  <c:v>7</c:v>
                </c:pt>
                <c:pt idx="6">
                  <c:v>6</c:v>
                </c:pt>
                <c:pt idx="7">
                  <c:v>6</c:v>
                </c:pt>
                <c:pt idx="8">
                  <c:v>7</c:v>
                </c:pt>
                <c:pt idx="9">
                  <c:v>8</c:v>
                </c:pt>
                <c:pt idx="10">
                  <c:v>7</c:v>
                </c:pt>
                <c:pt idx="11">
                  <c:v>10</c:v>
                </c:pt>
              </c:numCache>
            </c:numRef>
          </c:val>
        </c:ser>
        <c:ser>
          <c:idx val="1"/>
          <c:order val="1"/>
          <c:spPr>
            <a:solidFill>
              <a:schemeClr val="accent1">
                <a:lumMod val="40000"/>
                <a:lumOff val="60000"/>
              </a:schemeClr>
            </a:solidFill>
            <a:ln>
              <a:solidFill>
                <a:schemeClr val="tx1"/>
              </a:solidFill>
            </a:ln>
          </c:spPr>
          <c:invertIfNegative val="0"/>
          <c:cat>
            <c:strRef>
              <c:f>Tables!$S$43:$S$54</c:f>
              <c:strCache>
                <c:ptCount val="12"/>
                <c:pt idx="0">
                  <c:v>Aug-17</c:v>
                </c:pt>
                <c:pt idx="1">
                  <c:v>Sep-17</c:v>
                </c:pt>
                <c:pt idx="2">
                  <c:v>Oct-17</c:v>
                </c:pt>
                <c:pt idx="3">
                  <c:v>Nov-17</c:v>
                </c:pt>
                <c:pt idx="4">
                  <c:v>Dec-17</c:v>
                </c:pt>
                <c:pt idx="5">
                  <c:v>Jan-18</c:v>
                </c:pt>
                <c:pt idx="6">
                  <c:v>Feb-18</c:v>
                </c:pt>
                <c:pt idx="7">
                  <c:v>Mar-18</c:v>
                </c:pt>
                <c:pt idx="8">
                  <c:v>Apr-18</c:v>
                </c:pt>
                <c:pt idx="9">
                  <c:v>May-18</c:v>
                </c:pt>
                <c:pt idx="10">
                  <c:v>Jun-18</c:v>
                </c:pt>
                <c:pt idx="11">
                  <c:v>Jul-18</c:v>
                </c:pt>
              </c:strCache>
            </c:strRef>
          </c:cat>
          <c:val>
            <c:numRef>
              <c:f>Tables!$V$43:$V$54</c:f>
              <c:numCache>
                <c:formatCode>General</c:formatCode>
                <c:ptCount val="12"/>
                <c:pt idx="0">
                  <c:v>16</c:v>
                </c:pt>
                <c:pt idx="1">
                  <c:v>21</c:v>
                </c:pt>
                <c:pt idx="2">
                  <c:v>19.5</c:v>
                </c:pt>
                <c:pt idx="3">
                  <c:v>17</c:v>
                </c:pt>
                <c:pt idx="4">
                  <c:v>17</c:v>
                </c:pt>
                <c:pt idx="5">
                  <c:v>17</c:v>
                </c:pt>
                <c:pt idx="6">
                  <c:v>14</c:v>
                </c:pt>
                <c:pt idx="7">
                  <c:v>16</c:v>
                </c:pt>
                <c:pt idx="8">
                  <c:v>19</c:v>
                </c:pt>
                <c:pt idx="9">
                  <c:v>35</c:v>
                </c:pt>
                <c:pt idx="10">
                  <c:v>20</c:v>
                </c:pt>
                <c:pt idx="11">
                  <c:v>36</c:v>
                </c:pt>
              </c:numCache>
            </c:numRef>
          </c:val>
        </c:ser>
        <c:ser>
          <c:idx val="2"/>
          <c:order val="2"/>
          <c:spPr>
            <a:solidFill>
              <a:schemeClr val="tx2">
                <a:lumMod val="40000"/>
                <a:lumOff val="60000"/>
              </a:schemeClr>
            </a:solidFill>
            <a:ln>
              <a:solidFill>
                <a:schemeClr val="tx1"/>
              </a:solidFill>
            </a:ln>
          </c:spPr>
          <c:invertIfNegative val="0"/>
          <c:errBars>
            <c:errBarType val="plus"/>
            <c:errValType val="cust"/>
            <c:noEndCap val="0"/>
            <c:plus>
              <c:numRef>
                <c:f>Tables!$X$43:$X$54</c:f>
                <c:numCache>
                  <c:formatCode>General</c:formatCode>
                  <c:ptCount val="12"/>
                  <c:pt idx="0">
                    <c:v>316</c:v>
                  </c:pt>
                  <c:pt idx="1">
                    <c:v>259.5</c:v>
                  </c:pt>
                  <c:pt idx="2">
                    <c:v>438</c:v>
                  </c:pt>
                  <c:pt idx="3">
                    <c:v>307</c:v>
                  </c:pt>
                  <c:pt idx="4">
                    <c:v>288</c:v>
                  </c:pt>
                  <c:pt idx="5">
                    <c:v>244</c:v>
                  </c:pt>
                  <c:pt idx="6">
                    <c:v>214</c:v>
                  </c:pt>
                  <c:pt idx="7">
                    <c:v>210</c:v>
                  </c:pt>
                  <c:pt idx="8">
                    <c:v>187</c:v>
                  </c:pt>
                  <c:pt idx="9">
                    <c:v>259.5</c:v>
                  </c:pt>
                  <c:pt idx="10">
                    <c:v>344</c:v>
                  </c:pt>
                  <c:pt idx="11">
                    <c:v>196</c:v>
                  </c:pt>
                </c:numCache>
              </c:numRef>
            </c:plus>
            <c:minus>
              <c:numRef>
                <c:f>Tables!$T$43:$T$54</c:f>
                <c:numCache>
                  <c:formatCode>General</c:formatCode>
                  <c:ptCount val="12"/>
                  <c:pt idx="0">
                    <c:v>4</c:v>
                  </c:pt>
                  <c:pt idx="1">
                    <c:v>6</c:v>
                  </c:pt>
                  <c:pt idx="2">
                    <c:v>4</c:v>
                  </c:pt>
                  <c:pt idx="3">
                    <c:v>5</c:v>
                  </c:pt>
                  <c:pt idx="4">
                    <c:v>6</c:v>
                  </c:pt>
                  <c:pt idx="5">
                    <c:v>5</c:v>
                  </c:pt>
                  <c:pt idx="6">
                    <c:v>4</c:v>
                  </c:pt>
                  <c:pt idx="7">
                    <c:v>4</c:v>
                  </c:pt>
                  <c:pt idx="8">
                    <c:v>5</c:v>
                  </c:pt>
                  <c:pt idx="9">
                    <c:v>6</c:v>
                  </c:pt>
                  <c:pt idx="10">
                    <c:v>5</c:v>
                  </c:pt>
                  <c:pt idx="11">
                    <c:v>8</c:v>
                  </c:pt>
                </c:numCache>
              </c:numRef>
            </c:minus>
            <c:spPr>
              <a:ln w="15875">
                <a:solidFill>
                  <a:schemeClr val="accent1">
                    <a:lumMod val="75000"/>
                  </a:schemeClr>
                </a:solidFill>
              </a:ln>
            </c:spPr>
          </c:errBars>
          <c:cat>
            <c:strRef>
              <c:f>Tables!$S$43:$S$54</c:f>
              <c:strCache>
                <c:ptCount val="12"/>
                <c:pt idx="0">
                  <c:v>Aug-17</c:v>
                </c:pt>
                <c:pt idx="1">
                  <c:v>Sep-17</c:v>
                </c:pt>
                <c:pt idx="2">
                  <c:v>Oct-17</c:v>
                </c:pt>
                <c:pt idx="3">
                  <c:v>Nov-17</c:v>
                </c:pt>
                <c:pt idx="4">
                  <c:v>Dec-17</c:v>
                </c:pt>
                <c:pt idx="5">
                  <c:v>Jan-18</c:v>
                </c:pt>
                <c:pt idx="6">
                  <c:v>Feb-18</c:v>
                </c:pt>
                <c:pt idx="7">
                  <c:v>Mar-18</c:v>
                </c:pt>
                <c:pt idx="8">
                  <c:v>Apr-18</c:v>
                </c:pt>
                <c:pt idx="9">
                  <c:v>May-18</c:v>
                </c:pt>
                <c:pt idx="10">
                  <c:v>Jun-18</c:v>
                </c:pt>
                <c:pt idx="11">
                  <c:v>Jul-18</c:v>
                </c:pt>
              </c:strCache>
            </c:strRef>
          </c:cat>
          <c:val>
            <c:numRef>
              <c:f>Tables!$W$43:$W$54</c:f>
              <c:numCache>
                <c:formatCode>General</c:formatCode>
                <c:ptCount val="12"/>
                <c:pt idx="0">
                  <c:v>81</c:v>
                </c:pt>
                <c:pt idx="1">
                  <c:v>111.5</c:v>
                </c:pt>
                <c:pt idx="2">
                  <c:v>78.5</c:v>
                </c:pt>
                <c:pt idx="3">
                  <c:v>74</c:v>
                </c:pt>
                <c:pt idx="4">
                  <c:v>88</c:v>
                </c:pt>
                <c:pt idx="5">
                  <c:v>64</c:v>
                </c:pt>
                <c:pt idx="6">
                  <c:v>44</c:v>
                </c:pt>
                <c:pt idx="7">
                  <c:v>54</c:v>
                </c:pt>
                <c:pt idx="8">
                  <c:v>59</c:v>
                </c:pt>
                <c:pt idx="9">
                  <c:v>99.5</c:v>
                </c:pt>
                <c:pt idx="10">
                  <c:v>132</c:v>
                </c:pt>
                <c:pt idx="11">
                  <c:v>76</c:v>
                </c:pt>
              </c:numCache>
            </c:numRef>
          </c:val>
        </c:ser>
        <c:dLbls>
          <c:showLegendKey val="0"/>
          <c:showVal val="0"/>
          <c:showCatName val="0"/>
          <c:showSerName val="0"/>
          <c:showPercent val="0"/>
          <c:showBubbleSize val="0"/>
        </c:dLbls>
        <c:gapWidth val="150"/>
        <c:overlap val="100"/>
        <c:axId val="496386224"/>
        <c:axId val="496381912"/>
      </c:barChart>
      <c:catAx>
        <c:axId val="49638622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96381912"/>
        <c:crosses val="autoZero"/>
        <c:auto val="1"/>
        <c:lblAlgn val="ctr"/>
        <c:lblOffset val="100"/>
        <c:noMultiLvlLbl val="0"/>
      </c:catAx>
      <c:valAx>
        <c:axId val="496381912"/>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Time to report in days</a:t>
                </a:r>
              </a:p>
            </c:rich>
          </c:tx>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96386224"/>
        <c:crosses val="autoZero"/>
        <c:crossBetween val="between"/>
      </c:valAx>
      <c:spPr>
        <a:ln>
          <a:solidFill>
            <a:schemeClr val="tx1"/>
          </a:solid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422" l="0.70000000000000062" r="0.70000000000000062" t="0.750000000000004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strRef>
          <c:f>Tables!$B$5</c:f>
          <c:strCache>
            <c:ptCount val="1"/>
            <c:pt idx="0">
              <c:v>Breakdown of all Degrees of Harm reported by BETSI CADWALADR UNIVERSITY LHB, Aug-17 to Jul-18</c:v>
            </c:pt>
          </c:strCache>
        </c:strRef>
      </c:tx>
      <c:overlay val="0"/>
    </c:title>
    <c:autoTitleDeleted val="0"/>
    <c:plotArea>
      <c:layout/>
      <c:barChart>
        <c:barDir val="col"/>
        <c:grouping val="clustered"/>
        <c:varyColors val="0"/>
        <c:ser>
          <c:idx val="0"/>
          <c:order val="0"/>
          <c:tx>
            <c:strRef>
              <c:f>Tables!$C$10</c:f>
              <c:strCache>
                <c:ptCount val="1"/>
                <c:pt idx="0">
                  <c:v>No harm</c:v>
                </c:pt>
              </c:strCache>
            </c:strRef>
          </c:tx>
          <c:invertIfNegative val="0"/>
          <c:cat>
            <c:strRef>
              <c:f>Tables!$B$11:$B$22</c:f>
              <c:strCache>
                <c:ptCount val="12"/>
                <c:pt idx="0">
                  <c:v>Aug-17</c:v>
                </c:pt>
                <c:pt idx="1">
                  <c:v>Sep-17</c:v>
                </c:pt>
                <c:pt idx="2">
                  <c:v>Oct-17</c:v>
                </c:pt>
                <c:pt idx="3">
                  <c:v>Nov-17</c:v>
                </c:pt>
                <c:pt idx="4">
                  <c:v>Dec-17</c:v>
                </c:pt>
                <c:pt idx="5">
                  <c:v>Jan-18</c:v>
                </c:pt>
                <c:pt idx="6">
                  <c:v>Feb-18</c:v>
                </c:pt>
                <c:pt idx="7">
                  <c:v>Mar-18</c:v>
                </c:pt>
                <c:pt idx="8">
                  <c:v>Apr-18</c:v>
                </c:pt>
                <c:pt idx="9">
                  <c:v>May-18</c:v>
                </c:pt>
                <c:pt idx="10">
                  <c:v>Jun-18</c:v>
                </c:pt>
                <c:pt idx="11">
                  <c:v>Jul-18</c:v>
                </c:pt>
              </c:strCache>
            </c:strRef>
          </c:cat>
          <c:val>
            <c:numRef>
              <c:f>Tables!$C$11:$C$22</c:f>
              <c:numCache>
                <c:formatCode>General</c:formatCode>
                <c:ptCount val="12"/>
                <c:pt idx="0">
                  <c:v>1325</c:v>
                </c:pt>
                <c:pt idx="1">
                  <c:v>1473</c:v>
                </c:pt>
                <c:pt idx="2">
                  <c:v>1621</c:v>
                </c:pt>
                <c:pt idx="3">
                  <c:v>1581</c:v>
                </c:pt>
                <c:pt idx="4">
                  <c:v>1372</c:v>
                </c:pt>
                <c:pt idx="5">
                  <c:v>1537</c:v>
                </c:pt>
                <c:pt idx="6">
                  <c:v>1302</c:v>
                </c:pt>
                <c:pt idx="7">
                  <c:v>1303</c:v>
                </c:pt>
                <c:pt idx="8">
                  <c:v>1697</c:v>
                </c:pt>
                <c:pt idx="9">
                  <c:v>2061</c:v>
                </c:pt>
                <c:pt idx="10">
                  <c:v>1616</c:v>
                </c:pt>
                <c:pt idx="11">
                  <c:v>2075</c:v>
                </c:pt>
              </c:numCache>
            </c:numRef>
          </c:val>
        </c:ser>
        <c:ser>
          <c:idx val="1"/>
          <c:order val="1"/>
          <c:tx>
            <c:strRef>
              <c:f>Tables!$D$10</c:f>
              <c:strCache>
                <c:ptCount val="1"/>
                <c:pt idx="0">
                  <c:v>Low harm</c:v>
                </c:pt>
              </c:strCache>
            </c:strRef>
          </c:tx>
          <c:invertIfNegative val="0"/>
          <c:cat>
            <c:strRef>
              <c:f>Tables!$B$11:$B$22</c:f>
              <c:strCache>
                <c:ptCount val="12"/>
                <c:pt idx="0">
                  <c:v>Aug-17</c:v>
                </c:pt>
                <c:pt idx="1">
                  <c:v>Sep-17</c:v>
                </c:pt>
                <c:pt idx="2">
                  <c:v>Oct-17</c:v>
                </c:pt>
                <c:pt idx="3">
                  <c:v>Nov-17</c:v>
                </c:pt>
                <c:pt idx="4">
                  <c:v>Dec-17</c:v>
                </c:pt>
                <c:pt idx="5">
                  <c:v>Jan-18</c:v>
                </c:pt>
                <c:pt idx="6">
                  <c:v>Feb-18</c:v>
                </c:pt>
                <c:pt idx="7">
                  <c:v>Mar-18</c:v>
                </c:pt>
                <c:pt idx="8">
                  <c:v>Apr-18</c:v>
                </c:pt>
                <c:pt idx="9">
                  <c:v>May-18</c:v>
                </c:pt>
                <c:pt idx="10">
                  <c:v>Jun-18</c:v>
                </c:pt>
                <c:pt idx="11">
                  <c:v>Jul-18</c:v>
                </c:pt>
              </c:strCache>
            </c:strRef>
          </c:cat>
          <c:val>
            <c:numRef>
              <c:f>Tables!$D$11:$D$22</c:f>
              <c:numCache>
                <c:formatCode>General</c:formatCode>
                <c:ptCount val="12"/>
                <c:pt idx="0">
                  <c:v>262</c:v>
                </c:pt>
                <c:pt idx="1">
                  <c:v>359</c:v>
                </c:pt>
                <c:pt idx="2">
                  <c:v>312</c:v>
                </c:pt>
                <c:pt idx="3">
                  <c:v>306</c:v>
                </c:pt>
                <c:pt idx="4">
                  <c:v>255</c:v>
                </c:pt>
                <c:pt idx="5">
                  <c:v>258</c:v>
                </c:pt>
                <c:pt idx="6">
                  <c:v>275</c:v>
                </c:pt>
                <c:pt idx="7">
                  <c:v>246</c:v>
                </c:pt>
                <c:pt idx="8">
                  <c:v>424</c:v>
                </c:pt>
                <c:pt idx="9">
                  <c:v>391</c:v>
                </c:pt>
                <c:pt idx="10">
                  <c:v>332</c:v>
                </c:pt>
                <c:pt idx="11">
                  <c:v>437</c:v>
                </c:pt>
              </c:numCache>
            </c:numRef>
          </c:val>
        </c:ser>
        <c:ser>
          <c:idx val="2"/>
          <c:order val="2"/>
          <c:tx>
            <c:strRef>
              <c:f>Tables!$E$10</c:f>
              <c:strCache>
                <c:ptCount val="1"/>
                <c:pt idx="0">
                  <c:v>Moderate</c:v>
                </c:pt>
              </c:strCache>
            </c:strRef>
          </c:tx>
          <c:invertIfNegative val="0"/>
          <c:cat>
            <c:strRef>
              <c:f>Tables!$B$11:$B$22</c:f>
              <c:strCache>
                <c:ptCount val="12"/>
                <c:pt idx="0">
                  <c:v>Aug-17</c:v>
                </c:pt>
                <c:pt idx="1">
                  <c:v>Sep-17</c:v>
                </c:pt>
                <c:pt idx="2">
                  <c:v>Oct-17</c:v>
                </c:pt>
                <c:pt idx="3">
                  <c:v>Nov-17</c:v>
                </c:pt>
                <c:pt idx="4">
                  <c:v>Dec-17</c:v>
                </c:pt>
                <c:pt idx="5">
                  <c:v>Jan-18</c:v>
                </c:pt>
                <c:pt idx="6">
                  <c:v>Feb-18</c:v>
                </c:pt>
                <c:pt idx="7">
                  <c:v>Mar-18</c:v>
                </c:pt>
                <c:pt idx="8">
                  <c:v>Apr-18</c:v>
                </c:pt>
                <c:pt idx="9">
                  <c:v>May-18</c:v>
                </c:pt>
                <c:pt idx="10">
                  <c:v>Jun-18</c:v>
                </c:pt>
                <c:pt idx="11">
                  <c:v>Jul-18</c:v>
                </c:pt>
              </c:strCache>
            </c:strRef>
          </c:cat>
          <c:val>
            <c:numRef>
              <c:f>Tables!$E$11:$E$22</c:f>
              <c:numCache>
                <c:formatCode>General</c:formatCode>
                <c:ptCount val="12"/>
                <c:pt idx="0">
                  <c:v>123</c:v>
                </c:pt>
                <c:pt idx="1">
                  <c:v>192</c:v>
                </c:pt>
                <c:pt idx="2">
                  <c:v>193</c:v>
                </c:pt>
                <c:pt idx="3">
                  <c:v>178</c:v>
                </c:pt>
                <c:pt idx="4">
                  <c:v>149</c:v>
                </c:pt>
                <c:pt idx="5">
                  <c:v>146</c:v>
                </c:pt>
                <c:pt idx="6">
                  <c:v>155</c:v>
                </c:pt>
                <c:pt idx="7">
                  <c:v>209</c:v>
                </c:pt>
                <c:pt idx="8">
                  <c:v>193</c:v>
                </c:pt>
                <c:pt idx="9">
                  <c:v>212</c:v>
                </c:pt>
                <c:pt idx="10">
                  <c:v>175</c:v>
                </c:pt>
                <c:pt idx="11">
                  <c:v>300</c:v>
                </c:pt>
              </c:numCache>
            </c:numRef>
          </c:val>
        </c:ser>
        <c:dLbls>
          <c:showLegendKey val="0"/>
          <c:showVal val="0"/>
          <c:showCatName val="0"/>
          <c:showSerName val="0"/>
          <c:showPercent val="0"/>
          <c:showBubbleSize val="0"/>
        </c:dLbls>
        <c:gapWidth val="150"/>
        <c:axId val="496387008"/>
        <c:axId val="496387400"/>
      </c:barChart>
      <c:lineChart>
        <c:grouping val="standard"/>
        <c:varyColors val="0"/>
        <c:ser>
          <c:idx val="3"/>
          <c:order val="3"/>
          <c:tx>
            <c:strRef>
              <c:f>Tables!$F$10</c:f>
              <c:strCache>
                <c:ptCount val="1"/>
                <c:pt idx="0">
                  <c:v>Severe</c:v>
                </c:pt>
              </c:strCache>
            </c:strRef>
          </c:tx>
          <c:marker>
            <c:symbol val="none"/>
          </c:marker>
          <c:cat>
            <c:strRef>
              <c:f>Tables!$B$11:$B$22</c:f>
              <c:strCache>
                <c:ptCount val="12"/>
                <c:pt idx="0">
                  <c:v>Aug-17</c:v>
                </c:pt>
                <c:pt idx="1">
                  <c:v>Sep-17</c:v>
                </c:pt>
                <c:pt idx="2">
                  <c:v>Oct-17</c:v>
                </c:pt>
                <c:pt idx="3">
                  <c:v>Nov-17</c:v>
                </c:pt>
                <c:pt idx="4">
                  <c:v>Dec-17</c:v>
                </c:pt>
                <c:pt idx="5">
                  <c:v>Jan-18</c:v>
                </c:pt>
                <c:pt idx="6">
                  <c:v>Feb-18</c:v>
                </c:pt>
                <c:pt idx="7">
                  <c:v>Mar-18</c:v>
                </c:pt>
                <c:pt idx="8">
                  <c:v>Apr-18</c:v>
                </c:pt>
                <c:pt idx="9">
                  <c:v>May-18</c:v>
                </c:pt>
                <c:pt idx="10">
                  <c:v>Jun-18</c:v>
                </c:pt>
                <c:pt idx="11">
                  <c:v>Jul-18</c:v>
                </c:pt>
              </c:strCache>
            </c:strRef>
          </c:cat>
          <c:val>
            <c:numRef>
              <c:f>Tables!$F$11:$F$22</c:f>
              <c:numCache>
                <c:formatCode>General</c:formatCode>
                <c:ptCount val="12"/>
                <c:pt idx="0">
                  <c:v>4</c:v>
                </c:pt>
                <c:pt idx="1">
                  <c:v>3</c:v>
                </c:pt>
                <c:pt idx="2">
                  <c:v>3</c:v>
                </c:pt>
                <c:pt idx="3">
                  <c:v>4</c:v>
                </c:pt>
                <c:pt idx="4">
                  <c:v>4</c:v>
                </c:pt>
                <c:pt idx="5">
                  <c:v>1</c:v>
                </c:pt>
                <c:pt idx="6">
                  <c:v>2</c:v>
                </c:pt>
                <c:pt idx="7">
                  <c:v>3</c:v>
                </c:pt>
                <c:pt idx="8">
                  <c:v>101</c:v>
                </c:pt>
                <c:pt idx="9">
                  <c:v>30</c:v>
                </c:pt>
                <c:pt idx="10">
                  <c:v>32</c:v>
                </c:pt>
                <c:pt idx="11">
                  <c:v>33</c:v>
                </c:pt>
              </c:numCache>
            </c:numRef>
          </c:val>
          <c:smooth val="0"/>
        </c:ser>
        <c:ser>
          <c:idx val="4"/>
          <c:order val="4"/>
          <c:tx>
            <c:strRef>
              <c:f>Tables!$G$10</c:f>
              <c:strCache>
                <c:ptCount val="1"/>
                <c:pt idx="0">
                  <c:v>Death</c:v>
                </c:pt>
              </c:strCache>
            </c:strRef>
          </c:tx>
          <c:marker>
            <c:symbol val="none"/>
          </c:marker>
          <c:cat>
            <c:strRef>
              <c:f>Tables!$B$11:$B$22</c:f>
              <c:strCache>
                <c:ptCount val="12"/>
                <c:pt idx="0">
                  <c:v>Aug-17</c:v>
                </c:pt>
                <c:pt idx="1">
                  <c:v>Sep-17</c:v>
                </c:pt>
                <c:pt idx="2">
                  <c:v>Oct-17</c:v>
                </c:pt>
                <c:pt idx="3">
                  <c:v>Nov-17</c:v>
                </c:pt>
                <c:pt idx="4">
                  <c:v>Dec-17</c:v>
                </c:pt>
                <c:pt idx="5">
                  <c:v>Jan-18</c:v>
                </c:pt>
                <c:pt idx="6">
                  <c:v>Feb-18</c:v>
                </c:pt>
                <c:pt idx="7">
                  <c:v>Mar-18</c:v>
                </c:pt>
                <c:pt idx="8">
                  <c:v>Apr-18</c:v>
                </c:pt>
                <c:pt idx="9">
                  <c:v>May-18</c:v>
                </c:pt>
                <c:pt idx="10">
                  <c:v>Jun-18</c:v>
                </c:pt>
                <c:pt idx="11">
                  <c:v>Jul-18</c:v>
                </c:pt>
              </c:strCache>
            </c:strRef>
          </c:cat>
          <c:val>
            <c:numRef>
              <c:f>Tables!$G$11:$G$22</c:f>
              <c:numCache>
                <c:formatCode>General</c:formatCode>
                <c:ptCount val="12"/>
                <c:pt idx="0">
                  <c:v>0</c:v>
                </c:pt>
                <c:pt idx="1">
                  <c:v>1</c:v>
                </c:pt>
                <c:pt idx="2">
                  <c:v>1</c:v>
                </c:pt>
                <c:pt idx="3">
                  <c:v>6</c:v>
                </c:pt>
                <c:pt idx="4">
                  <c:v>1</c:v>
                </c:pt>
                <c:pt idx="5">
                  <c:v>2</c:v>
                </c:pt>
                <c:pt idx="6">
                  <c:v>1</c:v>
                </c:pt>
                <c:pt idx="7">
                  <c:v>0</c:v>
                </c:pt>
                <c:pt idx="8">
                  <c:v>1</c:v>
                </c:pt>
                <c:pt idx="9">
                  <c:v>2</c:v>
                </c:pt>
                <c:pt idx="10">
                  <c:v>1</c:v>
                </c:pt>
                <c:pt idx="11">
                  <c:v>2</c:v>
                </c:pt>
              </c:numCache>
            </c:numRef>
          </c:val>
          <c:smooth val="0"/>
        </c:ser>
        <c:dLbls>
          <c:showLegendKey val="0"/>
          <c:showVal val="0"/>
          <c:showCatName val="0"/>
          <c:showSerName val="0"/>
          <c:showPercent val="0"/>
          <c:showBubbleSize val="0"/>
        </c:dLbls>
        <c:marker val="1"/>
        <c:smooth val="0"/>
        <c:axId val="496389360"/>
        <c:axId val="496387792"/>
      </c:lineChart>
      <c:catAx>
        <c:axId val="496387008"/>
        <c:scaling>
          <c:orientation val="minMax"/>
        </c:scaling>
        <c:delete val="0"/>
        <c:axPos val="b"/>
        <c:numFmt formatCode="General" sourceLinked="0"/>
        <c:majorTickMark val="out"/>
        <c:minorTickMark val="none"/>
        <c:tickLblPos val="nextTo"/>
        <c:crossAx val="496387400"/>
        <c:crosses val="autoZero"/>
        <c:auto val="1"/>
        <c:lblAlgn val="ctr"/>
        <c:lblOffset val="100"/>
        <c:noMultiLvlLbl val="0"/>
      </c:catAx>
      <c:valAx>
        <c:axId val="496387400"/>
        <c:scaling>
          <c:orientation val="minMax"/>
        </c:scaling>
        <c:delete val="0"/>
        <c:axPos val="l"/>
        <c:majorGridlines/>
        <c:title>
          <c:tx>
            <c:rich>
              <a:bodyPr rot="-5400000" vert="horz"/>
              <a:lstStyle/>
              <a:p>
                <a:pPr>
                  <a:defRPr/>
                </a:pPr>
                <a:r>
                  <a:rPr lang="en-GB"/>
                  <a:t>Number</a:t>
                </a:r>
                <a:r>
                  <a:rPr lang="en-GB" baseline="0"/>
                  <a:t> of incidents (No harm, Low harm, and Moderate harm)</a:t>
                </a:r>
                <a:endParaRPr lang="en-GB"/>
              </a:p>
            </c:rich>
          </c:tx>
          <c:overlay val="0"/>
        </c:title>
        <c:numFmt formatCode="General" sourceLinked="1"/>
        <c:majorTickMark val="out"/>
        <c:minorTickMark val="none"/>
        <c:tickLblPos val="nextTo"/>
        <c:crossAx val="496387008"/>
        <c:crosses val="autoZero"/>
        <c:crossBetween val="between"/>
      </c:valAx>
      <c:valAx>
        <c:axId val="496387792"/>
        <c:scaling>
          <c:orientation val="minMax"/>
        </c:scaling>
        <c:delete val="0"/>
        <c:axPos val="r"/>
        <c:title>
          <c:tx>
            <c:rich>
              <a:bodyPr rot="-5400000" vert="horz"/>
              <a:lstStyle/>
              <a:p>
                <a:pPr>
                  <a:defRPr/>
                </a:pPr>
                <a:r>
                  <a:rPr lang="en-GB"/>
                  <a:t>Number of incidents (Severe harm and Death)</a:t>
                </a:r>
              </a:p>
            </c:rich>
          </c:tx>
          <c:overlay val="0"/>
        </c:title>
        <c:numFmt formatCode="General" sourceLinked="1"/>
        <c:majorTickMark val="out"/>
        <c:minorTickMark val="none"/>
        <c:tickLblPos val="nextTo"/>
        <c:crossAx val="496389360"/>
        <c:crosses val="max"/>
        <c:crossBetween val="between"/>
      </c:valAx>
      <c:catAx>
        <c:axId val="496389360"/>
        <c:scaling>
          <c:orientation val="minMax"/>
        </c:scaling>
        <c:delete val="1"/>
        <c:axPos val="b"/>
        <c:numFmt formatCode="General" sourceLinked="1"/>
        <c:majorTickMark val="out"/>
        <c:minorTickMark val="none"/>
        <c:tickLblPos val="none"/>
        <c:crossAx val="496387792"/>
        <c:crosses val="autoZero"/>
        <c:auto val="1"/>
        <c:lblAlgn val="ctr"/>
        <c:lblOffset val="100"/>
        <c:noMultiLvlLbl val="0"/>
      </c:catAx>
    </c:plotArea>
    <c:legend>
      <c:legendPos val="r"/>
      <c:overlay val="0"/>
    </c:legend>
    <c:plotVisOnly val="1"/>
    <c:dispBlanksAs val="gap"/>
    <c:showDLblsOverMax val="0"/>
  </c:chart>
  <c:printSettings>
    <c:headerFooter/>
    <c:pageMargins b="0.75000000000000977" l="0.70000000000000062" r="0.70000000000000062" t="0.75000000000000977"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5.png"/><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12</xdr:col>
      <xdr:colOff>66675</xdr:colOff>
      <xdr:row>0</xdr:row>
      <xdr:rowOff>38100</xdr:rowOff>
    </xdr:from>
    <xdr:to>
      <xdr:col>15</xdr:col>
      <xdr:colOff>9525</xdr:colOff>
      <xdr:row>2</xdr:row>
      <xdr:rowOff>133350</xdr:rowOff>
    </xdr:to>
    <xdr:pic>
      <xdr:nvPicPr>
        <xdr:cNvPr id="2" name="Picture 1" descr="NHS Improvement COL.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10925" y="38100"/>
          <a:ext cx="17907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66675</xdr:colOff>
      <xdr:row>0</xdr:row>
      <xdr:rowOff>38099</xdr:rowOff>
    </xdr:from>
    <xdr:to>
      <xdr:col>15</xdr:col>
      <xdr:colOff>9525</xdr:colOff>
      <xdr:row>2</xdr:row>
      <xdr:rowOff>76199</xdr:rowOff>
    </xdr:to>
    <xdr:pic>
      <xdr:nvPicPr>
        <xdr:cNvPr id="3" name="Picture 2" descr="NHS Improvement COL.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96675" y="38099"/>
          <a:ext cx="18288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266700</xdr:colOff>
      <xdr:row>10</xdr:row>
      <xdr:rowOff>4762</xdr:rowOff>
    </xdr:from>
    <xdr:to>
      <xdr:col>17</xdr:col>
      <xdr:colOff>352425</xdr:colOff>
      <xdr:row>32</xdr:row>
      <xdr:rowOff>19050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9524</xdr:colOff>
      <xdr:row>0</xdr:row>
      <xdr:rowOff>9525</xdr:rowOff>
    </xdr:from>
    <xdr:to>
      <xdr:col>19</xdr:col>
      <xdr:colOff>219075</xdr:colOff>
      <xdr:row>2</xdr:row>
      <xdr:rowOff>91915</xdr:rowOff>
    </xdr:to>
    <xdr:pic>
      <xdr:nvPicPr>
        <xdr:cNvPr id="3"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48799" y="9525"/>
          <a:ext cx="2038351" cy="777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257174</xdr:colOff>
      <xdr:row>34</xdr:row>
      <xdr:rowOff>0</xdr:rowOff>
    </xdr:from>
    <xdr:to>
      <xdr:col>17</xdr:col>
      <xdr:colOff>371475</xdr:colOff>
      <xdr:row>52</xdr:row>
      <xdr:rowOff>28575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247650</xdr:colOff>
      <xdr:row>57</xdr:row>
      <xdr:rowOff>38099</xdr:rowOff>
    </xdr:from>
    <xdr:to>
      <xdr:col>9</xdr:col>
      <xdr:colOff>257175</xdr:colOff>
      <xdr:row>75</xdr:row>
      <xdr:rowOff>66674</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47625</xdr:colOff>
      <xdr:row>57</xdr:row>
      <xdr:rowOff>38100</xdr:rowOff>
    </xdr:from>
    <xdr:to>
      <xdr:col>17</xdr:col>
      <xdr:colOff>352425</xdr:colOff>
      <xdr:row>75</xdr:row>
      <xdr:rowOff>66675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257173</xdr:colOff>
      <xdr:row>76</xdr:row>
      <xdr:rowOff>114301</xdr:rowOff>
    </xdr:from>
    <xdr:to>
      <xdr:col>17</xdr:col>
      <xdr:colOff>342900</xdr:colOff>
      <xdr:row>100</xdr:row>
      <xdr:rowOff>28575</xdr:rowOff>
    </xdr:to>
    <xdr:graphicFrame macro="">
      <xdr:nvGraphicFramePr>
        <xdr:cNvPr id="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mc:AlternateContent xmlns:mc="http://schemas.openxmlformats.org/markup-compatibility/2006">
    <mc:Choice xmlns:a14="http://schemas.microsoft.com/office/drawing/2010/main" Requires="a14">
      <xdr:twoCellAnchor editAs="oneCell">
        <xdr:from>
          <xdr:col>2</xdr:col>
          <xdr:colOff>9525</xdr:colOff>
          <xdr:row>4</xdr:row>
          <xdr:rowOff>9525</xdr:rowOff>
        </xdr:from>
        <xdr:to>
          <xdr:col>12</xdr:col>
          <xdr:colOff>257175</xdr:colOff>
          <xdr:row>5</xdr:row>
          <xdr:rowOff>76200</xdr:rowOff>
        </xdr:to>
        <xdr:sp macro="" textlink="">
          <xdr:nvSpPr>
            <xdr:cNvPr id="3073" name="ComboBox1" hidden="1">
              <a:extLst>
                <a:ext uri="{63B3BB69-23CF-44E3-9099-C40C66FF867C}">
                  <a14:compatExt spid="_x0000_s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56</xdr:row>
          <xdr:rowOff>19050</xdr:rowOff>
        </xdr:from>
        <xdr:to>
          <xdr:col>9</xdr:col>
          <xdr:colOff>323850</xdr:colOff>
          <xdr:row>57</xdr:row>
          <xdr:rowOff>0</xdr:rowOff>
        </xdr:to>
        <xdr:sp macro="" textlink="">
          <xdr:nvSpPr>
            <xdr:cNvPr id="3074" name="ComboBox2" hidden="1">
              <a:extLst>
                <a:ext uri="{63B3BB69-23CF-44E3-9099-C40C66FF867C}">
                  <a14:compatExt spid="_x0000_s30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56</xdr:row>
          <xdr:rowOff>19050</xdr:rowOff>
        </xdr:from>
        <xdr:to>
          <xdr:col>17</xdr:col>
          <xdr:colOff>371475</xdr:colOff>
          <xdr:row>57</xdr:row>
          <xdr:rowOff>0</xdr:rowOff>
        </xdr:to>
        <xdr:sp macro="" textlink="">
          <xdr:nvSpPr>
            <xdr:cNvPr id="3075" name="ComboBox3" hidden="1">
              <a:extLst>
                <a:ext uri="{63B3BB69-23CF-44E3-9099-C40C66FF867C}">
                  <a14:compatExt spid="_x0000_s30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19</xdr:col>
      <xdr:colOff>9525</xdr:colOff>
      <xdr:row>5</xdr:row>
      <xdr:rowOff>28574</xdr:rowOff>
    </xdr:from>
    <xdr:to>
      <xdr:col>30</xdr:col>
      <xdr:colOff>571500</xdr:colOff>
      <xdr:row>31</xdr:row>
      <xdr:rowOff>190499</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NRLS_Data" displayName="NRLS_Data" ref="A10:O70" totalsRowShown="0" headerRowDxfId="16" dataDxfId="15">
  <autoFilter ref="A10:O70"/>
  <tableColumns count="15">
    <tableColumn id="1" name="Organisation code" dataDxfId="14"/>
    <tableColumn id="2" name="Organisation name" dataDxfId="13"/>
    <tableColumn id="3" name="Degree of harm" dataDxfId="12"/>
    <tableColumn id="4" name="Aug-17" dataDxfId="11"/>
    <tableColumn id="5" name="Sep-17" dataDxfId="10"/>
    <tableColumn id="6" name="Oct-17" dataDxfId="9"/>
    <tableColumn id="7" name="Nov-17" dataDxfId="8"/>
    <tableColumn id="8" name="Dec-17" dataDxfId="7"/>
    <tableColumn id="9" name="Jan-18" dataDxfId="6"/>
    <tableColumn id="10" name="Feb-18" dataDxfId="5"/>
    <tableColumn id="11" name="Mar-18" dataDxfId="4"/>
    <tableColumn id="12" name="Apr-18" dataDxfId="3"/>
    <tableColumn id="13" name="May-18" dataDxfId="2"/>
    <tableColumn id="14" name="Jun-18" dataDxfId="1"/>
    <tableColumn id="15" name="Jul-18"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nrls.npsa.nhs.uk/EasySiteWeb/getresource.axd?AssetID=135288&amp;type=full&amp;servicetype=Attachment" TargetMode="External"/><Relationship Id="rId2" Type="http://schemas.openxmlformats.org/officeDocument/2006/relationships/hyperlink" Target="http://www.nrls.npsa.nhs.uk/EasysiteWeb/getresource.axd?AssetID=135294&amp;servicetype=Attachment" TargetMode="External"/><Relationship Id="rId1" Type="http://schemas.openxmlformats.org/officeDocument/2006/relationships/hyperlink" Target="http://www.nrls.npsa.nhs.uk/EasysiteWeb/getresource.axd?AssetID=135271&amp;servicetype=Attachmen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2.emf"/><Relationship Id="rId4" Type="http://schemas.openxmlformats.org/officeDocument/2006/relationships/control" Target="../activeX/activeX1.xml"/><Relationship Id="rId9" Type="http://schemas.openxmlformats.org/officeDocument/2006/relationships/image" Target="../media/image4.emf"/></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E29"/>
  <sheetViews>
    <sheetView showGridLines="0" workbookViewId="0">
      <selection activeCell="A17" sqref="A17"/>
    </sheetView>
  </sheetViews>
  <sheetFormatPr defaultRowHeight="15" x14ac:dyDescent="0.25"/>
  <cols>
    <col min="1" max="1" width="169" style="18" customWidth="1"/>
    <col min="2" max="16384" width="9.140625" style="37"/>
  </cols>
  <sheetData>
    <row r="1" spans="1:1" ht="32.25" customHeight="1" x14ac:dyDescent="0.4">
      <c r="A1" s="12" t="s">
        <v>247</v>
      </c>
    </row>
    <row r="2" spans="1:1" ht="21" x14ac:dyDescent="0.35">
      <c r="A2" s="13" t="s">
        <v>39</v>
      </c>
    </row>
    <row r="3" spans="1:1" s="15" customFormat="1" ht="21" x14ac:dyDescent="0.35">
      <c r="A3" s="14"/>
    </row>
    <row r="4" spans="1:1" ht="15.75" x14ac:dyDescent="0.25">
      <c r="A4" s="16" t="s">
        <v>44</v>
      </c>
    </row>
    <row r="6" spans="1:1" x14ac:dyDescent="0.25">
      <c r="A6" s="17" t="s">
        <v>45</v>
      </c>
    </row>
    <row r="7" spans="1:1" x14ac:dyDescent="0.25">
      <c r="A7" s="18" t="s">
        <v>85</v>
      </c>
    </row>
    <row r="8" spans="1:1" ht="30" x14ac:dyDescent="0.25">
      <c r="A8" s="18" t="s">
        <v>86</v>
      </c>
    </row>
    <row r="9" spans="1:1" ht="35.25" customHeight="1" x14ac:dyDescent="0.25">
      <c r="A9" s="18" t="s">
        <v>71</v>
      </c>
    </row>
    <row r="11" spans="1:1" x14ac:dyDescent="0.25">
      <c r="A11" s="18" t="s">
        <v>73</v>
      </c>
    </row>
    <row r="12" spans="1:1" x14ac:dyDescent="0.25">
      <c r="A12" s="38" t="s">
        <v>74</v>
      </c>
    </row>
    <row r="15" spans="1:1" x14ac:dyDescent="0.25">
      <c r="A15" s="19" t="s">
        <v>46</v>
      </c>
    </row>
    <row r="16" spans="1:1" x14ac:dyDescent="0.25">
      <c r="A16" s="18" t="s">
        <v>47</v>
      </c>
    </row>
    <row r="17" spans="1:5" ht="30" x14ac:dyDescent="0.25">
      <c r="A17" s="18" t="s">
        <v>48</v>
      </c>
    </row>
    <row r="19" spans="1:5" x14ac:dyDescent="0.25">
      <c r="A19" s="17" t="s">
        <v>49</v>
      </c>
    </row>
    <row r="20" spans="1:5" ht="30" x14ac:dyDescent="0.25">
      <c r="A20" s="18" t="s">
        <v>72</v>
      </c>
    </row>
    <row r="21" spans="1:5" x14ac:dyDescent="0.25">
      <c r="A21" s="18" t="s">
        <v>75</v>
      </c>
    </row>
    <row r="22" spans="1:5" x14ac:dyDescent="0.25">
      <c r="A22" s="38" t="s">
        <v>76</v>
      </c>
    </row>
    <row r="24" spans="1:5" x14ac:dyDescent="0.25">
      <c r="A24" s="17" t="s">
        <v>50</v>
      </c>
    </row>
    <row r="25" spans="1:5" x14ac:dyDescent="0.25">
      <c r="A25" s="18" t="s">
        <v>246</v>
      </c>
    </row>
    <row r="26" spans="1:5" x14ac:dyDescent="0.25">
      <c r="E26" s="20"/>
    </row>
    <row r="27" spans="1:5" x14ac:dyDescent="0.25">
      <c r="A27" s="17" t="s">
        <v>51</v>
      </c>
    </row>
    <row r="28" spans="1:5" x14ac:dyDescent="0.25">
      <c r="A28" s="21" t="s">
        <v>77</v>
      </c>
    </row>
    <row r="29" spans="1:5" x14ac:dyDescent="0.25">
      <c r="A29" s="38" t="s">
        <v>78</v>
      </c>
    </row>
  </sheetData>
  <hyperlinks>
    <hyperlink ref="A12" r:id="rId1"/>
    <hyperlink ref="A22" r:id="rId2"/>
    <hyperlink ref="A29"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70"/>
  <sheetViews>
    <sheetView showGridLines="0" tabSelected="1" workbookViewId="0">
      <selection activeCell="R52" sqref="R52"/>
    </sheetView>
  </sheetViews>
  <sheetFormatPr defaultRowHeight="15" x14ac:dyDescent="0.25"/>
  <cols>
    <col min="1" max="1" width="19" customWidth="1"/>
    <col min="2" max="2" width="52.140625" bestFit="1" customWidth="1"/>
    <col min="3" max="3" width="19.5703125" customWidth="1"/>
    <col min="6" max="6" width="9.28515625" customWidth="1"/>
    <col min="7" max="7" width="9.42578125" customWidth="1"/>
    <col min="9" max="9" width="9.28515625" customWidth="1"/>
    <col min="11" max="11" width="9.28515625" customWidth="1"/>
    <col min="12" max="12" width="9.42578125" customWidth="1"/>
    <col min="13" max="13" width="9.5703125" customWidth="1"/>
    <col min="15" max="15" width="9.42578125" customWidth="1"/>
  </cols>
  <sheetData>
    <row r="1" spans="1:16" s="1" customFormat="1" x14ac:dyDescent="0.25">
      <c r="A1" s="4"/>
    </row>
    <row r="2" spans="1:16" s="1" customFormat="1" ht="32.25" customHeight="1" x14ac:dyDescent="0.4">
      <c r="A2" s="6" t="s">
        <v>11</v>
      </c>
      <c r="B2" s="7" t="s">
        <v>243</v>
      </c>
    </row>
    <row r="3" spans="1:16" s="1" customFormat="1" ht="26.25" x14ac:dyDescent="0.4">
      <c r="B3" s="7" t="s">
        <v>244</v>
      </c>
    </row>
    <row r="4" spans="1:16" s="1" customFormat="1" ht="21" x14ac:dyDescent="0.35">
      <c r="A4" s="8" t="s">
        <v>38</v>
      </c>
      <c r="B4" s="9" t="s">
        <v>39</v>
      </c>
    </row>
    <row r="5" spans="1:16" s="1" customFormat="1" ht="18.75" x14ac:dyDescent="0.3">
      <c r="A5" s="8" t="s">
        <v>40</v>
      </c>
      <c r="B5" s="10" t="s">
        <v>41</v>
      </c>
    </row>
    <row r="6" spans="1:16" s="1" customFormat="1" ht="15.75" x14ac:dyDescent="0.25">
      <c r="A6" s="8" t="s">
        <v>42</v>
      </c>
      <c r="B6" s="11" t="s">
        <v>245</v>
      </c>
    </row>
    <row r="7" spans="1:16" s="1" customFormat="1" ht="15.75" x14ac:dyDescent="0.25">
      <c r="A7" s="8" t="s">
        <v>43</v>
      </c>
      <c r="B7" s="30">
        <v>43313</v>
      </c>
    </row>
    <row r="8" spans="1:16" s="37" customFormat="1" x14ac:dyDescent="0.25"/>
    <row r="9" spans="1:16" s="1" customFormat="1" x14ac:dyDescent="0.25"/>
    <row r="10" spans="1:16" x14ac:dyDescent="0.25">
      <c r="A10" s="39" t="s">
        <v>21</v>
      </c>
      <c r="B10" s="39" t="s">
        <v>229</v>
      </c>
      <c r="C10" s="39" t="s">
        <v>22</v>
      </c>
      <c r="D10" s="39" t="s">
        <v>231</v>
      </c>
      <c r="E10" s="39" t="s">
        <v>232</v>
      </c>
      <c r="F10" s="39" t="s">
        <v>233</v>
      </c>
      <c r="G10" s="39" t="s">
        <v>234</v>
      </c>
      <c r="H10" s="39" t="s">
        <v>235</v>
      </c>
      <c r="I10" s="39" t="s">
        <v>236</v>
      </c>
      <c r="J10" s="39" t="s">
        <v>237</v>
      </c>
      <c r="K10" s="39" t="s">
        <v>238</v>
      </c>
      <c r="L10" s="39" t="s">
        <v>239</v>
      </c>
      <c r="M10" s="39" t="s">
        <v>240</v>
      </c>
      <c r="N10" s="39" t="s">
        <v>241</v>
      </c>
      <c r="O10" s="39" t="s">
        <v>242</v>
      </c>
    </row>
    <row r="11" spans="1:16" x14ac:dyDescent="0.25">
      <c r="A11" s="39" t="s">
        <v>89</v>
      </c>
      <c r="B11" s="39" t="s">
        <v>90</v>
      </c>
      <c r="C11" s="39" t="s">
        <v>0</v>
      </c>
      <c r="D11" s="39">
        <v>101</v>
      </c>
      <c r="E11" s="39">
        <v>582</v>
      </c>
      <c r="F11" s="39">
        <v>1063</v>
      </c>
      <c r="G11" s="39">
        <v>1164</v>
      </c>
      <c r="H11" s="39">
        <v>158</v>
      </c>
      <c r="I11" s="39">
        <v>1321</v>
      </c>
      <c r="J11" s="39">
        <v>767</v>
      </c>
      <c r="K11" s="39">
        <v>589</v>
      </c>
      <c r="L11" s="39">
        <v>617</v>
      </c>
      <c r="M11" s="39">
        <v>718</v>
      </c>
      <c r="N11" s="39">
        <v>949</v>
      </c>
      <c r="O11" s="39">
        <v>348</v>
      </c>
    </row>
    <row r="12" spans="1:16" x14ac:dyDescent="0.25">
      <c r="A12" s="39" t="s">
        <v>89</v>
      </c>
      <c r="B12" s="39" t="s">
        <v>90</v>
      </c>
      <c r="C12" s="39" t="s">
        <v>23</v>
      </c>
      <c r="D12" s="39">
        <v>45</v>
      </c>
      <c r="E12" s="39">
        <v>324</v>
      </c>
      <c r="F12" s="39">
        <v>395</v>
      </c>
      <c r="G12" s="39">
        <v>411</v>
      </c>
      <c r="H12" s="39">
        <v>33</v>
      </c>
      <c r="I12" s="39">
        <v>572</v>
      </c>
      <c r="J12" s="39">
        <v>221</v>
      </c>
      <c r="K12" s="39">
        <v>317</v>
      </c>
      <c r="L12" s="39">
        <v>326</v>
      </c>
      <c r="M12" s="39">
        <v>243</v>
      </c>
      <c r="N12" s="39">
        <v>270</v>
      </c>
      <c r="O12" s="39">
        <v>296</v>
      </c>
    </row>
    <row r="13" spans="1:16" x14ac:dyDescent="0.25">
      <c r="A13" s="39" t="s">
        <v>89</v>
      </c>
      <c r="B13" s="39" t="s">
        <v>90</v>
      </c>
      <c r="C13" s="39" t="s">
        <v>4</v>
      </c>
      <c r="D13" s="39">
        <v>10</v>
      </c>
      <c r="E13" s="39">
        <v>34</v>
      </c>
      <c r="F13" s="39">
        <v>62</v>
      </c>
      <c r="G13" s="39">
        <v>23</v>
      </c>
      <c r="H13" s="39">
        <v>9</v>
      </c>
      <c r="I13" s="39">
        <v>72</v>
      </c>
      <c r="J13" s="39">
        <v>48</v>
      </c>
      <c r="K13" s="39">
        <v>39</v>
      </c>
      <c r="L13" s="39">
        <v>47</v>
      </c>
      <c r="M13" s="39">
        <v>28</v>
      </c>
      <c r="N13" s="39">
        <v>42</v>
      </c>
      <c r="O13" s="39">
        <v>17</v>
      </c>
      <c r="P13" s="39">
        <f>SUM(D13,E13,F13,G13,H13,I13,J13,K13,L13,M13,N13,O13)</f>
        <v>431</v>
      </c>
    </row>
    <row r="14" spans="1:16" x14ac:dyDescent="0.25">
      <c r="A14" s="39" t="s">
        <v>89</v>
      </c>
      <c r="B14" s="39" t="s">
        <v>90</v>
      </c>
      <c r="C14" s="39" t="s">
        <v>5</v>
      </c>
      <c r="D14" s="39">
        <v>0</v>
      </c>
      <c r="E14" s="39">
        <v>0</v>
      </c>
      <c r="F14" s="39">
        <v>0</v>
      </c>
      <c r="G14" s="39">
        <v>3</v>
      </c>
      <c r="H14" s="39">
        <v>0</v>
      </c>
      <c r="I14" s="39">
        <v>0</v>
      </c>
      <c r="J14" s="39">
        <v>0</v>
      </c>
      <c r="K14" s="39">
        <v>0</v>
      </c>
      <c r="L14" s="39">
        <v>4</v>
      </c>
      <c r="M14" s="39">
        <v>0</v>
      </c>
      <c r="N14" s="39">
        <v>0</v>
      </c>
      <c r="O14" s="39">
        <v>0</v>
      </c>
      <c r="P14">
        <v>7</v>
      </c>
    </row>
    <row r="15" spans="1:16" x14ac:dyDescent="0.25">
      <c r="A15" s="39" t="s">
        <v>89</v>
      </c>
      <c r="B15" s="39" t="s">
        <v>90</v>
      </c>
      <c r="C15" s="39" t="s">
        <v>2</v>
      </c>
      <c r="D15" s="39">
        <v>0</v>
      </c>
      <c r="E15" s="39">
        <v>0</v>
      </c>
      <c r="F15" s="39">
        <v>0</v>
      </c>
      <c r="G15" s="39">
        <v>0</v>
      </c>
      <c r="H15" s="39">
        <v>0</v>
      </c>
      <c r="I15" s="39">
        <v>0</v>
      </c>
      <c r="J15" s="39">
        <v>0</v>
      </c>
      <c r="K15" s="39">
        <v>0</v>
      </c>
      <c r="L15" s="39">
        <v>0</v>
      </c>
      <c r="M15" s="39">
        <v>0</v>
      </c>
      <c r="N15" s="39">
        <v>0</v>
      </c>
      <c r="O15" s="39">
        <v>0</v>
      </c>
      <c r="P15">
        <v>0</v>
      </c>
    </row>
    <row r="16" spans="1:16" x14ac:dyDescent="0.25">
      <c r="A16" s="40" t="s">
        <v>89</v>
      </c>
      <c r="B16" s="40" t="s">
        <v>90</v>
      </c>
      <c r="C16" s="40" t="s">
        <v>230</v>
      </c>
      <c r="D16" s="40">
        <v>156</v>
      </c>
      <c r="E16" s="40">
        <v>940</v>
      </c>
      <c r="F16" s="40">
        <v>1520</v>
      </c>
      <c r="G16" s="40">
        <v>1601</v>
      </c>
      <c r="H16" s="40">
        <v>200</v>
      </c>
      <c r="I16" s="40">
        <v>1965</v>
      </c>
      <c r="J16" s="40">
        <v>1036</v>
      </c>
      <c r="K16" s="40">
        <v>945</v>
      </c>
      <c r="L16" s="40">
        <v>994</v>
      </c>
      <c r="M16" s="40">
        <v>989</v>
      </c>
      <c r="N16" s="40">
        <v>1261</v>
      </c>
      <c r="O16" s="40">
        <v>661</v>
      </c>
    </row>
    <row r="17" spans="1:16" x14ac:dyDescent="0.25">
      <c r="A17" s="39" t="s">
        <v>91</v>
      </c>
      <c r="B17" s="39" t="s">
        <v>92</v>
      </c>
      <c r="C17" s="39" t="s">
        <v>0</v>
      </c>
      <c r="D17" s="39">
        <v>624</v>
      </c>
      <c r="E17" s="39">
        <v>827</v>
      </c>
      <c r="F17" s="39">
        <v>1084</v>
      </c>
      <c r="G17" s="39">
        <v>484</v>
      </c>
      <c r="H17" s="39">
        <v>532</v>
      </c>
      <c r="I17" s="39">
        <v>762</v>
      </c>
      <c r="J17" s="39">
        <v>689</v>
      </c>
      <c r="K17" s="39">
        <v>925</v>
      </c>
      <c r="L17" s="39">
        <v>664</v>
      </c>
      <c r="M17" s="39">
        <v>490</v>
      </c>
      <c r="N17" s="39">
        <v>560</v>
      </c>
      <c r="O17" s="39">
        <v>885</v>
      </c>
    </row>
    <row r="18" spans="1:16" x14ac:dyDescent="0.25">
      <c r="A18" s="39" t="s">
        <v>91</v>
      </c>
      <c r="B18" s="39" t="s">
        <v>92</v>
      </c>
      <c r="C18" s="39" t="s">
        <v>23</v>
      </c>
      <c r="D18" s="39">
        <v>363</v>
      </c>
      <c r="E18" s="39">
        <v>401</v>
      </c>
      <c r="F18" s="39">
        <v>526</v>
      </c>
      <c r="G18" s="39">
        <v>236</v>
      </c>
      <c r="H18" s="39">
        <v>219</v>
      </c>
      <c r="I18" s="39">
        <v>372</v>
      </c>
      <c r="J18" s="39">
        <v>480</v>
      </c>
      <c r="K18" s="39">
        <v>428</v>
      </c>
      <c r="L18" s="39">
        <v>375</v>
      </c>
      <c r="M18" s="39">
        <v>226</v>
      </c>
      <c r="N18" s="39">
        <v>314</v>
      </c>
      <c r="O18" s="39">
        <v>461</v>
      </c>
    </row>
    <row r="19" spans="1:16" x14ac:dyDescent="0.25">
      <c r="A19" s="39" t="s">
        <v>91</v>
      </c>
      <c r="B19" s="39" t="s">
        <v>92</v>
      </c>
      <c r="C19" s="39" t="s">
        <v>4</v>
      </c>
      <c r="D19" s="39">
        <v>120</v>
      </c>
      <c r="E19" s="39">
        <v>146</v>
      </c>
      <c r="F19" s="39">
        <v>179</v>
      </c>
      <c r="G19" s="39">
        <v>99</v>
      </c>
      <c r="H19" s="39">
        <v>53</v>
      </c>
      <c r="I19" s="39">
        <v>142</v>
      </c>
      <c r="J19" s="39">
        <v>106</v>
      </c>
      <c r="K19" s="39">
        <v>142</v>
      </c>
      <c r="L19" s="39">
        <v>130</v>
      </c>
      <c r="M19" s="39">
        <v>102</v>
      </c>
      <c r="N19" s="39">
        <v>94</v>
      </c>
      <c r="O19" s="39">
        <v>173</v>
      </c>
      <c r="P19" s="39">
        <f>SUM(D19,E19,F19,G19,H19,I19,J19,K19,L19,M19,N19,O19)</f>
        <v>1486</v>
      </c>
    </row>
    <row r="20" spans="1:16" x14ac:dyDescent="0.25">
      <c r="A20" s="39" t="s">
        <v>91</v>
      </c>
      <c r="B20" s="39" t="s">
        <v>92</v>
      </c>
      <c r="C20" s="39" t="s">
        <v>5</v>
      </c>
      <c r="D20" s="39">
        <v>1</v>
      </c>
      <c r="E20" s="39">
        <v>0</v>
      </c>
      <c r="F20" s="39">
        <v>1</v>
      </c>
      <c r="G20" s="39">
        <v>4</v>
      </c>
      <c r="H20" s="39">
        <v>0</v>
      </c>
      <c r="I20" s="39">
        <v>0</v>
      </c>
      <c r="J20" s="39">
        <v>0</v>
      </c>
      <c r="K20" s="39">
        <v>0</v>
      </c>
      <c r="L20" s="39">
        <v>0</v>
      </c>
      <c r="M20" s="39">
        <v>4</v>
      </c>
      <c r="N20" s="39">
        <v>0</v>
      </c>
      <c r="O20" s="39">
        <v>0</v>
      </c>
      <c r="P20" s="39">
        <f>SUM(D20,E20,F20,G20,H20,I20,J20,K20,L20,M20,N20,O20)</f>
        <v>10</v>
      </c>
    </row>
    <row r="21" spans="1:16" x14ac:dyDescent="0.25">
      <c r="A21" s="39" t="s">
        <v>91</v>
      </c>
      <c r="B21" s="39" t="s">
        <v>92</v>
      </c>
      <c r="C21" s="39" t="s">
        <v>2</v>
      </c>
      <c r="D21" s="39">
        <v>0</v>
      </c>
      <c r="E21" s="39">
        <v>0</v>
      </c>
      <c r="F21" s="39">
        <v>0</v>
      </c>
      <c r="G21" s="39">
        <v>0</v>
      </c>
      <c r="H21" s="39">
        <v>0</v>
      </c>
      <c r="I21" s="39">
        <v>0</v>
      </c>
      <c r="J21" s="39">
        <v>0</v>
      </c>
      <c r="K21" s="39">
        <v>0</v>
      </c>
      <c r="L21" s="39">
        <v>0</v>
      </c>
      <c r="M21" s="39">
        <v>1</v>
      </c>
      <c r="N21" s="39">
        <v>0</v>
      </c>
      <c r="O21" s="39">
        <v>0</v>
      </c>
      <c r="P21">
        <v>1</v>
      </c>
    </row>
    <row r="22" spans="1:16" x14ac:dyDescent="0.25">
      <c r="A22" s="40" t="s">
        <v>91</v>
      </c>
      <c r="B22" s="40" t="s">
        <v>92</v>
      </c>
      <c r="C22" s="40" t="s">
        <v>230</v>
      </c>
      <c r="D22" s="40">
        <v>1108</v>
      </c>
      <c r="E22" s="40">
        <v>1374</v>
      </c>
      <c r="F22" s="40">
        <v>1790</v>
      </c>
      <c r="G22" s="40">
        <v>823</v>
      </c>
      <c r="H22" s="40">
        <v>804</v>
      </c>
      <c r="I22" s="40">
        <v>1276</v>
      </c>
      <c r="J22" s="40">
        <v>1275</v>
      </c>
      <c r="K22" s="40">
        <v>1495</v>
      </c>
      <c r="L22" s="40">
        <v>1169</v>
      </c>
      <c r="M22" s="40">
        <v>823</v>
      </c>
      <c r="N22" s="40">
        <v>968</v>
      </c>
      <c r="O22" s="40">
        <v>1519</v>
      </c>
    </row>
    <row r="23" spans="1:16" x14ac:dyDescent="0.25">
      <c r="A23" s="39" t="s">
        <v>93</v>
      </c>
      <c r="B23" s="39" t="s">
        <v>94</v>
      </c>
      <c r="C23" s="39" t="s">
        <v>0</v>
      </c>
      <c r="D23" s="39">
        <v>1325</v>
      </c>
      <c r="E23" s="39">
        <v>1473</v>
      </c>
      <c r="F23" s="39">
        <v>1621</v>
      </c>
      <c r="G23" s="39">
        <v>1581</v>
      </c>
      <c r="H23" s="39">
        <v>1372</v>
      </c>
      <c r="I23" s="39">
        <v>1537</v>
      </c>
      <c r="J23" s="39">
        <v>1302</v>
      </c>
      <c r="K23" s="39">
        <v>1303</v>
      </c>
      <c r="L23" s="39">
        <v>1697</v>
      </c>
      <c r="M23" s="39">
        <v>2061</v>
      </c>
      <c r="N23" s="39">
        <v>1616</v>
      </c>
      <c r="O23" s="39">
        <v>2075</v>
      </c>
    </row>
    <row r="24" spans="1:16" x14ac:dyDescent="0.25">
      <c r="A24" s="39" t="s">
        <v>93</v>
      </c>
      <c r="B24" s="39" t="s">
        <v>94</v>
      </c>
      <c r="C24" s="39" t="s">
        <v>23</v>
      </c>
      <c r="D24" s="39">
        <v>262</v>
      </c>
      <c r="E24" s="39">
        <v>359</v>
      </c>
      <c r="F24" s="39">
        <v>312</v>
      </c>
      <c r="G24" s="39">
        <v>306</v>
      </c>
      <c r="H24" s="39">
        <v>255</v>
      </c>
      <c r="I24" s="39">
        <v>258</v>
      </c>
      <c r="J24" s="39">
        <v>275</v>
      </c>
      <c r="K24" s="39">
        <v>246</v>
      </c>
      <c r="L24" s="39">
        <v>424</v>
      </c>
      <c r="M24" s="39">
        <v>391</v>
      </c>
      <c r="N24" s="39">
        <v>332</v>
      </c>
      <c r="O24" s="39">
        <v>437</v>
      </c>
    </row>
    <row r="25" spans="1:16" x14ac:dyDescent="0.25">
      <c r="A25" s="39" t="s">
        <v>93</v>
      </c>
      <c r="B25" s="39" t="s">
        <v>94</v>
      </c>
      <c r="C25" s="39" t="s">
        <v>4</v>
      </c>
      <c r="D25" s="39">
        <v>123</v>
      </c>
      <c r="E25" s="39">
        <v>192</v>
      </c>
      <c r="F25" s="39">
        <v>193</v>
      </c>
      <c r="G25" s="39">
        <v>178</v>
      </c>
      <c r="H25" s="39">
        <v>149</v>
      </c>
      <c r="I25" s="39">
        <v>146</v>
      </c>
      <c r="J25" s="39">
        <v>155</v>
      </c>
      <c r="K25" s="39">
        <v>209</v>
      </c>
      <c r="L25" s="39">
        <v>193</v>
      </c>
      <c r="M25" s="39">
        <v>212</v>
      </c>
      <c r="N25" s="39">
        <v>175</v>
      </c>
      <c r="O25" s="39">
        <v>300</v>
      </c>
      <c r="P25" s="39">
        <f>SUM(D25,E25,F25,G25,H25,I25,J25,K25,L25,M25,N25,O25)</f>
        <v>2225</v>
      </c>
    </row>
    <row r="26" spans="1:16" x14ac:dyDescent="0.25">
      <c r="A26" s="39" t="s">
        <v>93</v>
      </c>
      <c r="B26" s="39" t="s">
        <v>94</v>
      </c>
      <c r="C26" s="39" t="s">
        <v>5</v>
      </c>
      <c r="D26" s="39">
        <v>4</v>
      </c>
      <c r="E26" s="39">
        <v>3</v>
      </c>
      <c r="F26" s="39">
        <v>3</v>
      </c>
      <c r="G26" s="39">
        <v>4</v>
      </c>
      <c r="H26" s="39">
        <v>4</v>
      </c>
      <c r="I26" s="39">
        <v>1</v>
      </c>
      <c r="J26" s="39">
        <v>2</v>
      </c>
      <c r="K26" s="39">
        <v>3</v>
      </c>
      <c r="L26" s="39">
        <v>101</v>
      </c>
      <c r="M26" s="39">
        <v>30</v>
      </c>
      <c r="N26" s="39">
        <v>32</v>
      </c>
      <c r="O26" s="39">
        <v>33</v>
      </c>
      <c r="P26" s="39">
        <f>SUM(D26,E26,F26,G26,H26,I26,J26,K26,L26,M26,N26,O26)</f>
        <v>220</v>
      </c>
    </row>
    <row r="27" spans="1:16" x14ac:dyDescent="0.25">
      <c r="A27" s="39" t="s">
        <v>93</v>
      </c>
      <c r="B27" s="39" t="s">
        <v>94</v>
      </c>
      <c r="C27" s="39" t="s">
        <v>2</v>
      </c>
      <c r="D27" s="39">
        <v>0</v>
      </c>
      <c r="E27" s="39">
        <v>1</v>
      </c>
      <c r="F27" s="39">
        <v>1</v>
      </c>
      <c r="G27" s="39">
        <v>6</v>
      </c>
      <c r="H27" s="39">
        <v>1</v>
      </c>
      <c r="I27" s="39">
        <v>2</v>
      </c>
      <c r="J27" s="39">
        <v>1</v>
      </c>
      <c r="K27" s="39">
        <v>0</v>
      </c>
      <c r="L27" s="39">
        <v>1</v>
      </c>
      <c r="M27" s="39">
        <v>2</v>
      </c>
      <c r="N27" s="39">
        <v>1</v>
      </c>
      <c r="O27" s="39">
        <v>2</v>
      </c>
      <c r="P27" s="39">
        <f>SUM(D27,E27,F27,G27,H27,I27,J27,K27,L27,M27,N27,O27)</f>
        <v>18</v>
      </c>
    </row>
    <row r="28" spans="1:16" x14ac:dyDescent="0.25">
      <c r="A28" s="40" t="s">
        <v>93</v>
      </c>
      <c r="B28" s="40" t="s">
        <v>94</v>
      </c>
      <c r="C28" s="40" t="s">
        <v>230</v>
      </c>
      <c r="D28" s="40">
        <v>1714</v>
      </c>
      <c r="E28" s="40">
        <v>2028</v>
      </c>
      <c r="F28" s="40">
        <v>2130</v>
      </c>
      <c r="G28" s="40">
        <v>2075</v>
      </c>
      <c r="H28" s="40">
        <v>1781</v>
      </c>
      <c r="I28" s="40">
        <v>1944</v>
      </c>
      <c r="J28" s="40">
        <v>1735</v>
      </c>
      <c r="K28" s="40">
        <v>1761</v>
      </c>
      <c r="L28" s="40">
        <v>2416</v>
      </c>
      <c r="M28" s="40">
        <v>2696</v>
      </c>
      <c r="N28" s="40">
        <v>2156</v>
      </c>
      <c r="O28" s="40">
        <v>2847</v>
      </c>
    </row>
    <row r="29" spans="1:16" x14ac:dyDescent="0.25">
      <c r="A29" s="39" t="s">
        <v>95</v>
      </c>
      <c r="B29" s="39" t="s">
        <v>96</v>
      </c>
      <c r="C29" s="39" t="s">
        <v>0</v>
      </c>
      <c r="D29" s="39">
        <v>765</v>
      </c>
      <c r="E29" s="39">
        <v>906</v>
      </c>
      <c r="F29" s="39">
        <v>836</v>
      </c>
      <c r="G29" s="39">
        <v>1329</v>
      </c>
      <c r="H29" s="39">
        <v>558</v>
      </c>
      <c r="I29" s="39">
        <v>705</v>
      </c>
      <c r="J29" s="39">
        <v>1093</v>
      </c>
      <c r="K29" s="39">
        <v>504</v>
      </c>
      <c r="L29" s="39">
        <v>970</v>
      </c>
      <c r="M29" s="39">
        <v>1125</v>
      </c>
      <c r="N29" s="39">
        <v>721</v>
      </c>
      <c r="O29" s="39">
        <v>837</v>
      </c>
    </row>
    <row r="30" spans="1:16" x14ac:dyDescent="0.25">
      <c r="A30" s="39" t="s">
        <v>95</v>
      </c>
      <c r="B30" s="39" t="s">
        <v>96</v>
      </c>
      <c r="C30" s="39" t="s">
        <v>23</v>
      </c>
      <c r="D30" s="39">
        <v>335</v>
      </c>
      <c r="E30" s="39">
        <v>455</v>
      </c>
      <c r="F30" s="39">
        <v>386</v>
      </c>
      <c r="G30" s="39">
        <v>709</v>
      </c>
      <c r="H30" s="39">
        <v>232</v>
      </c>
      <c r="I30" s="39">
        <v>403</v>
      </c>
      <c r="J30" s="39">
        <v>608</v>
      </c>
      <c r="K30" s="39">
        <v>291</v>
      </c>
      <c r="L30" s="39">
        <v>506</v>
      </c>
      <c r="M30" s="39">
        <v>691</v>
      </c>
      <c r="N30" s="39">
        <v>355</v>
      </c>
      <c r="O30" s="39">
        <v>421</v>
      </c>
    </row>
    <row r="31" spans="1:16" x14ac:dyDescent="0.25">
      <c r="A31" s="39" t="s">
        <v>95</v>
      </c>
      <c r="B31" s="39" t="s">
        <v>96</v>
      </c>
      <c r="C31" s="39" t="s">
        <v>4</v>
      </c>
      <c r="D31" s="39">
        <v>49</v>
      </c>
      <c r="E31" s="39">
        <v>68</v>
      </c>
      <c r="F31" s="39">
        <v>80</v>
      </c>
      <c r="G31" s="39">
        <v>124</v>
      </c>
      <c r="H31" s="39">
        <v>42</v>
      </c>
      <c r="I31" s="39">
        <v>68</v>
      </c>
      <c r="J31" s="39">
        <v>135</v>
      </c>
      <c r="K31" s="39">
        <v>61</v>
      </c>
      <c r="L31" s="39">
        <v>112</v>
      </c>
      <c r="M31" s="39">
        <v>215</v>
      </c>
      <c r="N31" s="39">
        <v>64</v>
      </c>
      <c r="O31" s="39">
        <v>61</v>
      </c>
      <c r="P31" s="39">
        <f>SUM(D31,E31,F31,G31,H31,I31,J31,K31,L31,M31,N31,O31)</f>
        <v>1079</v>
      </c>
    </row>
    <row r="32" spans="1:16" x14ac:dyDescent="0.25">
      <c r="A32" s="39" t="s">
        <v>95</v>
      </c>
      <c r="B32" s="39" t="s">
        <v>96</v>
      </c>
      <c r="C32" s="39" t="s">
        <v>5</v>
      </c>
      <c r="D32" s="39">
        <v>0</v>
      </c>
      <c r="E32" s="39">
        <v>0</v>
      </c>
      <c r="F32" s="39">
        <v>0</v>
      </c>
      <c r="G32" s="39">
        <v>29</v>
      </c>
      <c r="H32" s="39">
        <v>0</v>
      </c>
      <c r="I32" s="39">
        <v>0</v>
      </c>
      <c r="J32" s="39">
        <v>0</v>
      </c>
      <c r="K32" s="39">
        <v>0</v>
      </c>
      <c r="L32" s="39">
        <v>0</v>
      </c>
      <c r="M32" s="39">
        <v>60</v>
      </c>
      <c r="N32" s="39">
        <v>1</v>
      </c>
      <c r="O32" s="39">
        <v>7</v>
      </c>
      <c r="P32" s="39">
        <f>SUM(D32,E32,F32,G32,H32,I32,J32,K32,L32,M32,N32,O32)</f>
        <v>97</v>
      </c>
    </row>
    <row r="33" spans="1:16" x14ac:dyDescent="0.25">
      <c r="A33" s="39" t="s">
        <v>95</v>
      </c>
      <c r="B33" s="39" t="s">
        <v>96</v>
      </c>
      <c r="C33" s="39" t="s">
        <v>2</v>
      </c>
      <c r="D33" s="39">
        <v>0</v>
      </c>
      <c r="E33" s="39">
        <v>0</v>
      </c>
      <c r="F33" s="39">
        <v>0</v>
      </c>
      <c r="G33" s="39">
        <v>4</v>
      </c>
      <c r="H33" s="39">
        <v>0</v>
      </c>
      <c r="I33" s="39">
        <v>0</v>
      </c>
      <c r="J33" s="39">
        <v>0</v>
      </c>
      <c r="K33" s="39">
        <v>0</v>
      </c>
      <c r="L33" s="39">
        <v>0</v>
      </c>
      <c r="M33" s="39">
        <v>3</v>
      </c>
      <c r="N33" s="39">
        <v>0</v>
      </c>
      <c r="O33" s="39">
        <v>0</v>
      </c>
      <c r="P33">
        <v>7</v>
      </c>
    </row>
    <row r="34" spans="1:16" x14ac:dyDescent="0.25">
      <c r="A34" s="40" t="s">
        <v>95</v>
      </c>
      <c r="B34" s="40" t="s">
        <v>96</v>
      </c>
      <c r="C34" s="40" t="s">
        <v>230</v>
      </c>
      <c r="D34" s="40">
        <v>1149</v>
      </c>
      <c r="E34" s="40">
        <v>1429</v>
      </c>
      <c r="F34" s="40">
        <v>1302</v>
      </c>
      <c r="G34" s="40">
        <v>2195</v>
      </c>
      <c r="H34" s="40">
        <v>832</v>
      </c>
      <c r="I34" s="40">
        <v>1176</v>
      </c>
      <c r="J34" s="40">
        <v>1836</v>
      </c>
      <c r="K34" s="40">
        <v>856</v>
      </c>
      <c r="L34" s="40">
        <v>1588</v>
      </c>
      <c r="M34" s="40">
        <v>2094</v>
      </c>
      <c r="N34" s="40">
        <v>1141</v>
      </c>
      <c r="O34" s="40">
        <v>1326</v>
      </c>
    </row>
    <row r="35" spans="1:16" x14ac:dyDescent="0.25">
      <c r="A35" s="39" t="s">
        <v>97</v>
      </c>
      <c r="B35" s="39" t="s">
        <v>98</v>
      </c>
      <c r="C35" s="39" t="s">
        <v>0</v>
      </c>
      <c r="D35" s="39">
        <v>400</v>
      </c>
      <c r="E35" s="39">
        <v>404</v>
      </c>
      <c r="F35" s="39">
        <v>387</v>
      </c>
      <c r="G35" s="39">
        <v>248</v>
      </c>
      <c r="H35" s="39">
        <v>471</v>
      </c>
      <c r="I35" s="39">
        <v>297</v>
      </c>
      <c r="J35" s="39">
        <v>307</v>
      </c>
      <c r="K35" s="39">
        <v>320</v>
      </c>
      <c r="L35" s="39">
        <v>296</v>
      </c>
      <c r="M35" s="39">
        <v>326</v>
      </c>
      <c r="N35" s="39">
        <v>214</v>
      </c>
      <c r="O35" s="39">
        <v>450</v>
      </c>
    </row>
    <row r="36" spans="1:16" x14ac:dyDescent="0.25">
      <c r="A36" s="39" t="s">
        <v>97</v>
      </c>
      <c r="B36" s="39" t="s">
        <v>98</v>
      </c>
      <c r="C36" s="39" t="s">
        <v>23</v>
      </c>
      <c r="D36" s="39">
        <v>303</v>
      </c>
      <c r="E36" s="39">
        <v>253</v>
      </c>
      <c r="F36" s="39">
        <v>279</v>
      </c>
      <c r="G36" s="39">
        <v>291</v>
      </c>
      <c r="H36" s="39">
        <v>215</v>
      </c>
      <c r="I36" s="39">
        <v>243</v>
      </c>
      <c r="J36" s="39">
        <v>203</v>
      </c>
      <c r="K36" s="39">
        <v>258</v>
      </c>
      <c r="L36" s="39">
        <v>199</v>
      </c>
      <c r="M36" s="39">
        <v>158</v>
      </c>
      <c r="N36" s="39">
        <v>121</v>
      </c>
      <c r="O36" s="39">
        <v>164</v>
      </c>
    </row>
    <row r="37" spans="1:16" x14ac:dyDescent="0.25">
      <c r="A37" s="39" t="s">
        <v>97</v>
      </c>
      <c r="B37" s="39" t="s">
        <v>98</v>
      </c>
      <c r="C37" s="39" t="s">
        <v>4</v>
      </c>
      <c r="D37" s="39">
        <v>103</v>
      </c>
      <c r="E37" s="39">
        <v>82</v>
      </c>
      <c r="F37" s="39">
        <v>104</v>
      </c>
      <c r="G37" s="39">
        <v>99</v>
      </c>
      <c r="H37" s="39">
        <v>78</v>
      </c>
      <c r="I37" s="39">
        <v>62</v>
      </c>
      <c r="J37" s="39">
        <v>54</v>
      </c>
      <c r="K37" s="39">
        <v>128</v>
      </c>
      <c r="L37" s="39">
        <v>66</v>
      </c>
      <c r="M37" s="39">
        <v>106</v>
      </c>
      <c r="N37" s="39">
        <v>61</v>
      </c>
      <c r="O37" s="39">
        <v>57</v>
      </c>
      <c r="P37" s="39">
        <f>SUM(D37,E37,F37,G37,H37,I37,J37,K37,L37,M37,N37,O37)</f>
        <v>1000</v>
      </c>
    </row>
    <row r="38" spans="1:16" x14ac:dyDescent="0.25">
      <c r="A38" s="39" t="s">
        <v>97</v>
      </c>
      <c r="B38" s="39" t="s">
        <v>98</v>
      </c>
      <c r="C38" s="39" t="s">
        <v>5</v>
      </c>
      <c r="D38" s="39">
        <v>0</v>
      </c>
      <c r="E38" s="39">
        <v>2</v>
      </c>
      <c r="F38" s="39">
        <v>0</v>
      </c>
      <c r="G38" s="39">
        <v>0</v>
      </c>
      <c r="H38" s="39">
        <v>0</v>
      </c>
      <c r="I38" s="39">
        <v>6</v>
      </c>
      <c r="J38" s="39">
        <v>0</v>
      </c>
      <c r="K38" s="39">
        <v>12</v>
      </c>
      <c r="L38" s="39">
        <v>0</v>
      </c>
      <c r="M38" s="39">
        <v>4</v>
      </c>
      <c r="N38" s="39">
        <v>0</v>
      </c>
      <c r="O38" s="39">
        <v>0</v>
      </c>
      <c r="P38" s="39">
        <f>SUM(E38,I38,K38,M38)</f>
        <v>24</v>
      </c>
    </row>
    <row r="39" spans="1:16" x14ac:dyDescent="0.25">
      <c r="A39" s="39" t="s">
        <v>97</v>
      </c>
      <c r="B39" s="39" t="s">
        <v>98</v>
      </c>
      <c r="C39" s="39" t="s">
        <v>2</v>
      </c>
      <c r="D39" s="39">
        <v>0</v>
      </c>
      <c r="E39" s="39">
        <v>0</v>
      </c>
      <c r="F39" s="39">
        <v>0</v>
      </c>
      <c r="G39" s="39">
        <v>0</v>
      </c>
      <c r="H39" s="39">
        <v>0</v>
      </c>
      <c r="I39" s="39">
        <v>0</v>
      </c>
      <c r="J39" s="39">
        <v>0</v>
      </c>
      <c r="K39" s="39">
        <v>0</v>
      </c>
      <c r="L39" s="39">
        <v>0</v>
      </c>
      <c r="M39" s="39">
        <v>0</v>
      </c>
      <c r="N39" s="39">
        <v>0</v>
      </c>
      <c r="O39" s="39">
        <v>0</v>
      </c>
      <c r="P39">
        <v>0</v>
      </c>
    </row>
    <row r="40" spans="1:16" x14ac:dyDescent="0.25">
      <c r="A40" s="40" t="s">
        <v>97</v>
      </c>
      <c r="B40" s="40" t="s">
        <v>98</v>
      </c>
      <c r="C40" s="40" t="s">
        <v>230</v>
      </c>
      <c r="D40" s="40">
        <v>806</v>
      </c>
      <c r="E40" s="40">
        <v>741</v>
      </c>
      <c r="F40" s="40">
        <v>770</v>
      </c>
      <c r="G40" s="40">
        <v>638</v>
      </c>
      <c r="H40" s="40">
        <v>764</v>
      </c>
      <c r="I40" s="40">
        <v>608</v>
      </c>
      <c r="J40" s="40">
        <v>564</v>
      </c>
      <c r="K40" s="40">
        <v>718</v>
      </c>
      <c r="L40" s="40">
        <v>561</v>
      </c>
      <c r="M40" s="40">
        <v>594</v>
      </c>
      <c r="N40" s="40">
        <v>396</v>
      </c>
      <c r="O40" s="40">
        <v>671</v>
      </c>
    </row>
    <row r="41" spans="1:16" x14ac:dyDescent="0.25">
      <c r="A41" s="39" t="s">
        <v>99</v>
      </c>
      <c r="B41" s="39" t="s">
        <v>100</v>
      </c>
      <c r="C41" s="39" t="s">
        <v>0</v>
      </c>
      <c r="D41" s="39">
        <v>419</v>
      </c>
      <c r="E41" s="39">
        <v>271</v>
      </c>
      <c r="F41" s="39">
        <v>355</v>
      </c>
      <c r="G41" s="39">
        <v>453</v>
      </c>
      <c r="H41" s="39">
        <v>379</v>
      </c>
      <c r="I41" s="39">
        <v>408</v>
      </c>
      <c r="J41" s="39">
        <v>659</v>
      </c>
      <c r="K41" s="39">
        <v>390</v>
      </c>
      <c r="L41" s="39">
        <v>467</v>
      </c>
      <c r="M41" s="39">
        <v>389</v>
      </c>
      <c r="N41" s="39">
        <v>115</v>
      </c>
      <c r="O41" s="39">
        <v>446</v>
      </c>
    </row>
    <row r="42" spans="1:16" x14ac:dyDescent="0.25">
      <c r="A42" s="39" t="s">
        <v>99</v>
      </c>
      <c r="B42" s="39" t="s">
        <v>100</v>
      </c>
      <c r="C42" s="39" t="s">
        <v>23</v>
      </c>
      <c r="D42" s="39">
        <v>261</v>
      </c>
      <c r="E42" s="39">
        <v>200</v>
      </c>
      <c r="F42" s="39">
        <v>273</v>
      </c>
      <c r="G42" s="39">
        <v>301</v>
      </c>
      <c r="H42" s="39">
        <v>262</v>
      </c>
      <c r="I42" s="39">
        <v>244</v>
      </c>
      <c r="J42" s="39">
        <v>410</v>
      </c>
      <c r="K42" s="39">
        <v>273</v>
      </c>
      <c r="L42" s="39">
        <v>376</v>
      </c>
      <c r="M42" s="39">
        <v>277</v>
      </c>
      <c r="N42" s="39">
        <v>85</v>
      </c>
      <c r="O42" s="39">
        <v>315</v>
      </c>
    </row>
    <row r="43" spans="1:16" x14ac:dyDescent="0.25">
      <c r="A43" s="39" t="s">
        <v>99</v>
      </c>
      <c r="B43" s="39" t="s">
        <v>100</v>
      </c>
      <c r="C43" s="39" t="s">
        <v>4</v>
      </c>
      <c r="D43" s="39">
        <v>93</v>
      </c>
      <c r="E43" s="39">
        <v>74</v>
      </c>
      <c r="F43" s="39">
        <v>87</v>
      </c>
      <c r="G43" s="39">
        <v>112</v>
      </c>
      <c r="H43" s="39">
        <v>96</v>
      </c>
      <c r="I43" s="39">
        <v>90</v>
      </c>
      <c r="J43" s="39">
        <v>125</v>
      </c>
      <c r="K43" s="39">
        <v>85</v>
      </c>
      <c r="L43" s="39">
        <v>126</v>
      </c>
      <c r="M43" s="39">
        <v>129</v>
      </c>
      <c r="N43" s="39">
        <v>40</v>
      </c>
      <c r="O43" s="39">
        <v>102</v>
      </c>
      <c r="P43" s="39">
        <f>SUM(D43,E43,F43,G43,H43,I43,J43,K43,L43,M43,N43,O43)</f>
        <v>1159</v>
      </c>
    </row>
    <row r="44" spans="1:16" x14ac:dyDescent="0.25">
      <c r="A44" s="39" t="s">
        <v>99</v>
      </c>
      <c r="B44" s="39" t="s">
        <v>100</v>
      </c>
      <c r="C44" s="39" t="s">
        <v>5</v>
      </c>
      <c r="D44" s="39">
        <v>0</v>
      </c>
      <c r="E44" s="39">
        <v>0</v>
      </c>
      <c r="F44" s="39">
        <v>0</v>
      </c>
      <c r="G44" s="39">
        <v>4</v>
      </c>
      <c r="H44" s="39">
        <v>0</v>
      </c>
      <c r="I44" s="39">
        <v>0</v>
      </c>
      <c r="J44" s="39">
        <v>0</v>
      </c>
      <c r="K44" s="39">
        <v>0</v>
      </c>
      <c r="L44" s="39">
        <v>0</v>
      </c>
      <c r="M44" s="39">
        <v>3</v>
      </c>
      <c r="N44" s="39">
        <v>0</v>
      </c>
      <c r="O44" s="39">
        <v>0</v>
      </c>
      <c r="P44">
        <v>7</v>
      </c>
    </row>
    <row r="45" spans="1:16" x14ac:dyDescent="0.25">
      <c r="A45" s="39" t="s">
        <v>99</v>
      </c>
      <c r="B45" s="39" t="s">
        <v>100</v>
      </c>
      <c r="C45" s="39" t="s">
        <v>2</v>
      </c>
      <c r="D45" s="39">
        <v>0</v>
      </c>
      <c r="E45" s="39">
        <v>0</v>
      </c>
      <c r="F45" s="39">
        <v>0</v>
      </c>
      <c r="G45" s="39">
        <v>0</v>
      </c>
      <c r="H45" s="39">
        <v>0</v>
      </c>
      <c r="I45" s="39">
        <v>0</v>
      </c>
      <c r="J45" s="39">
        <v>0</v>
      </c>
      <c r="K45" s="39">
        <v>0</v>
      </c>
      <c r="L45" s="39">
        <v>0</v>
      </c>
      <c r="M45" s="39">
        <v>0</v>
      </c>
      <c r="N45" s="39">
        <v>0</v>
      </c>
      <c r="O45" s="39">
        <v>0</v>
      </c>
      <c r="P45">
        <v>0</v>
      </c>
    </row>
    <row r="46" spans="1:16" x14ac:dyDescent="0.25">
      <c r="A46" s="40" t="s">
        <v>99</v>
      </c>
      <c r="B46" s="40" t="s">
        <v>100</v>
      </c>
      <c r="C46" s="40" t="s">
        <v>230</v>
      </c>
      <c r="D46" s="40">
        <v>773</v>
      </c>
      <c r="E46" s="40">
        <v>545</v>
      </c>
      <c r="F46" s="40">
        <v>715</v>
      </c>
      <c r="G46" s="40">
        <v>870</v>
      </c>
      <c r="H46" s="40">
        <v>737</v>
      </c>
      <c r="I46" s="40">
        <v>742</v>
      </c>
      <c r="J46" s="40">
        <v>1194</v>
      </c>
      <c r="K46" s="40">
        <v>748</v>
      </c>
      <c r="L46" s="40">
        <v>969</v>
      </c>
      <c r="M46" s="40">
        <v>798</v>
      </c>
      <c r="N46" s="40">
        <v>240</v>
      </c>
      <c r="O46" s="40">
        <v>863</v>
      </c>
    </row>
    <row r="47" spans="1:16" x14ac:dyDescent="0.25">
      <c r="A47" s="39" t="s">
        <v>101</v>
      </c>
      <c r="B47" s="39" t="s">
        <v>102</v>
      </c>
      <c r="C47" s="39" t="s">
        <v>0</v>
      </c>
      <c r="D47" s="39">
        <v>181</v>
      </c>
      <c r="E47" s="39">
        <v>0</v>
      </c>
      <c r="F47" s="39">
        <v>61</v>
      </c>
      <c r="G47" s="39">
        <v>66</v>
      </c>
      <c r="H47" s="39">
        <v>61</v>
      </c>
      <c r="I47" s="39">
        <v>58</v>
      </c>
      <c r="J47" s="39">
        <v>0</v>
      </c>
      <c r="K47" s="39">
        <v>53</v>
      </c>
      <c r="L47" s="39">
        <v>2</v>
      </c>
      <c r="M47" s="39">
        <v>220</v>
      </c>
      <c r="N47" s="39">
        <v>0</v>
      </c>
      <c r="O47" s="39">
        <v>53</v>
      </c>
    </row>
    <row r="48" spans="1:16" x14ac:dyDescent="0.25">
      <c r="A48" s="39" t="s">
        <v>101</v>
      </c>
      <c r="B48" s="39" t="s">
        <v>102</v>
      </c>
      <c r="C48" s="39" t="s">
        <v>23</v>
      </c>
      <c r="D48" s="39">
        <v>170</v>
      </c>
      <c r="E48" s="39">
        <v>0</v>
      </c>
      <c r="F48" s="39">
        <v>34</v>
      </c>
      <c r="G48" s="39">
        <v>25</v>
      </c>
      <c r="H48" s="39">
        <v>37</v>
      </c>
      <c r="I48" s="39">
        <v>34</v>
      </c>
      <c r="J48" s="39">
        <v>0</v>
      </c>
      <c r="K48" s="39">
        <v>52</v>
      </c>
      <c r="L48" s="39">
        <v>0</v>
      </c>
      <c r="M48" s="39">
        <v>191</v>
      </c>
      <c r="N48" s="39">
        <v>0</v>
      </c>
      <c r="O48" s="39">
        <v>46</v>
      </c>
    </row>
    <row r="49" spans="1:16" x14ac:dyDescent="0.25">
      <c r="A49" s="39" t="s">
        <v>101</v>
      </c>
      <c r="B49" s="39" t="s">
        <v>102</v>
      </c>
      <c r="C49" s="39" t="s">
        <v>4</v>
      </c>
      <c r="D49" s="39">
        <v>83</v>
      </c>
      <c r="E49" s="39">
        <v>0</v>
      </c>
      <c r="F49" s="39">
        <v>26</v>
      </c>
      <c r="G49" s="39">
        <v>19</v>
      </c>
      <c r="H49" s="39">
        <v>15</v>
      </c>
      <c r="I49" s="39">
        <v>30</v>
      </c>
      <c r="J49" s="39">
        <v>0</v>
      </c>
      <c r="K49" s="39">
        <v>22</v>
      </c>
      <c r="L49" s="39">
        <v>0</v>
      </c>
      <c r="M49" s="39">
        <v>107</v>
      </c>
      <c r="N49" s="39">
        <v>0</v>
      </c>
      <c r="O49" s="39">
        <v>20</v>
      </c>
      <c r="P49" s="39">
        <f>SUM(D49,E49,F49,G49,H49,I49,J49,K49,L49,M49,N49,O49)</f>
        <v>322</v>
      </c>
    </row>
    <row r="50" spans="1:16" x14ac:dyDescent="0.25">
      <c r="A50" s="39" t="s">
        <v>101</v>
      </c>
      <c r="B50" s="39" t="s">
        <v>102</v>
      </c>
      <c r="C50" s="39" t="s">
        <v>5</v>
      </c>
      <c r="D50" s="39">
        <v>10</v>
      </c>
      <c r="E50" s="39">
        <v>0</v>
      </c>
      <c r="F50" s="39">
        <v>6</v>
      </c>
      <c r="G50" s="39">
        <v>2</v>
      </c>
      <c r="H50" s="39">
        <v>1</v>
      </c>
      <c r="I50" s="39">
        <v>2</v>
      </c>
      <c r="J50" s="39">
        <v>0</v>
      </c>
      <c r="K50" s="39">
        <v>0</v>
      </c>
      <c r="L50" s="39">
        <v>0</v>
      </c>
      <c r="M50" s="39">
        <v>14</v>
      </c>
      <c r="N50" s="39">
        <v>0</v>
      </c>
      <c r="O50" s="39">
        <v>6</v>
      </c>
      <c r="P50" s="39">
        <f>SUM(D50,E50,F50,G50,H50,I50,J50,K50,L50,M50,N50,O50)</f>
        <v>41</v>
      </c>
    </row>
    <row r="51" spans="1:16" x14ac:dyDescent="0.25">
      <c r="A51" s="39" t="s">
        <v>101</v>
      </c>
      <c r="B51" s="39" t="s">
        <v>102</v>
      </c>
      <c r="C51" s="39" t="s">
        <v>2</v>
      </c>
      <c r="D51" s="39">
        <v>2</v>
      </c>
      <c r="E51" s="39">
        <v>0</v>
      </c>
      <c r="F51" s="39">
        <v>0</v>
      </c>
      <c r="G51" s="39">
        <v>0</v>
      </c>
      <c r="H51" s="39">
        <v>0</v>
      </c>
      <c r="I51" s="39">
        <v>3</v>
      </c>
      <c r="J51" s="39">
        <v>0</v>
      </c>
      <c r="K51" s="39">
        <v>3</v>
      </c>
      <c r="L51" s="39">
        <v>0</v>
      </c>
      <c r="M51" s="39">
        <v>1</v>
      </c>
      <c r="N51" s="39">
        <v>0</v>
      </c>
      <c r="O51" s="39">
        <v>1</v>
      </c>
      <c r="P51" s="39">
        <f>SUM(D51,I51,K51,M51,O51)</f>
        <v>10</v>
      </c>
    </row>
    <row r="52" spans="1:16" x14ac:dyDescent="0.25">
      <c r="A52" s="40" t="s">
        <v>101</v>
      </c>
      <c r="B52" s="40" t="s">
        <v>102</v>
      </c>
      <c r="C52" s="40" t="s">
        <v>230</v>
      </c>
      <c r="D52" s="40">
        <v>446</v>
      </c>
      <c r="E52" s="40">
        <v>0</v>
      </c>
      <c r="F52" s="40">
        <v>127</v>
      </c>
      <c r="G52" s="40">
        <v>112</v>
      </c>
      <c r="H52" s="40">
        <v>114</v>
      </c>
      <c r="I52" s="40">
        <v>127</v>
      </c>
      <c r="J52" s="40">
        <v>0</v>
      </c>
      <c r="K52" s="40">
        <v>130</v>
      </c>
      <c r="L52" s="40">
        <v>2</v>
      </c>
      <c r="M52" s="40">
        <v>533</v>
      </c>
      <c r="N52" s="40">
        <v>0</v>
      </c>
      <c r="O52" s="40">
        <v>126</v>
      </c>
    </row>
    <row r="53" spans="1:16" x14ac:dyDescent="0.25">
      <c r="A53" s="39" t="s">
        <v>103</v>
      </c>
      <c r="B53" s="39" t="s">
        <v>104</v>
      </c>
      <c r="C53" s="39" t="s">
        <v>0</v>
      </c>
      <c r="D53" s="39">
        <v>0</v>
      </c>
      <c r="E53" s="39">
        <v>0</v>
      </c>
      <c r="F53" s="39">
        <v>0</v>
      </c>
      <c r="G53" s="39">
        <v>0</v>
      </c>
      <c r="H53" s="39">
        <v>0</v>
      </c>
      <c r="I53" s="39">
        <v>0</v>
      </c>
      <c r="J53" s="39">
        <v>0</v>
      </c>
      <c r="K53" s="39">
        <v>0</v>
      </c>
      <c r="L53" s="39">
        <v>0</v>
      </c>
      <c r="M53" s="39">
        <v>0</v>
      </c>
      <c r="N53" s="39">
        <v>0</v>
      </c>
      <c r="O53" s="39">
        <v>0</v>
      </c>
    </row>
    <row r="54" spans="1:16" x14ac:dyDescent="0.25">
      <c r="A54" s="39" t="s">
        <v>103</v>
      </c>
      <c r="B54" s="39" t="s">
        <v>104</v>
      </c>
      <c r="C54" s="39" t="s">
        <v>23</v>
      </c>
      <c r="D54" s="39">
        <v>0</v>
      </c>
      <c r="E54" s="39">
        <v>4</v>
      </c>
      <c r="F54" s="39">
        <v>0</v>
      </c>
      <c r="G54" s="39">
        <v>0</v>
      </c>
      <c r="H54" s="39">
        <v>0</v>
      </c>
      <c r="I54" s="39">
        <v>3</v>
      </c>
      <c r="J54" s="39">
        <v>0</v>
      </c>
      <c r="K54" s="39">
        <v>0</v>
      </c>
      <c r="L54" s="39">
        <v>13</v>
      </c>
      <c r="M54" s="39">
        <v>0</v>
      </c>
      <c r="N54" s="39">
        <v>0</v>
      </c>
      <c r="O54" s="39">
        <v>0</v>
      </c>
    </row>
    <row r="55" spans="1:16" x14ac:dyDescent="0.25">
      <c r="A55" s="39" t="s">
        <v>103</v>
      </c>
      <c r="B55" s="39" t="s">
        <v>104</v>
      </c>
      <c r="C55" s="39" t="s">
        <v>4</v>
      </c>
      <c r="D55" s="39">
        <v>0</v>
      </c>
      <c r="E55" s="39">
        <v>0</v>
      </c>
      <c r="F55" s="39">
        <v>0</v>
      </c>
      <c r="G55" s="39">
        <v>0</v>
      </c>
      <c r="H55" s="39">
        <v>0</v>
      </c>
      <c r="I55" s="39">
        <v>1</v>
      </c>
      <c r="J55" s="39">
        <v>0</v>
      </c>
      <c r="K55" s="39">
        <v>0</v>
      </c>
      <c r="L55" s="39">
        <v>2</v>
      </c>
      <c r="M55" s="39">
        <v>0</v>
      </c>
      <c r="N55" s="39">
        <v>0</v>
      </c>
      <c r="O55" s="39">
        <v>0</v>
      </c>
      <c r="P55" s="39">
        <f>SUM(I55,L55)</f>
        <v>3</v>
      </c>
    </row>
    <row r="56" spans="1:16" x14ac:dyDescent="0.25">
      <c r="A56" s="39" t="s">
        <v>103</v>
      </c>
      <c r="B56" s="39" t="s">
        <v>104</v>
      </c>
      <c r="C56" s="39" t="s">
        <v>5</v>
      </c>
      <c r="D56" s="39">
        <v>0</v>
      </c>
      <c r="E56" s="39">
        <v>0</v>
      </c>
      <c r="F56" s="39">
        <v>0</v>
      </c>
      <c r="G56" s="39">
        <v>0</v>
      </c>
      <c r="H56" s="39">
        <v>0</v>
      </c>
      <c r="I56" s="39">
        <v>1</v>
      </c>
      <c r="J56" s="39">
        <v>0</v>
      </c>
      <c r="K56" s="39">
        <v>0</v>
      </c>
      <c r="L56" s="39">
        <v>0</v>
      </c>
      <c r="M56" s="39">
        <v>0</v>
      </c>
      <c r="N56" s="39">
        <v>0</v>
      </c>
      <c r="O56" s="39">
        <v>0</v>
      </c>
      <c r="P56">
        <v>1</v>
      </c>
    </row>
    <row r="57" spans="1:16" x14ac:dyDescent="0.25">
      <c r="A57" s="39" t="s">
        <v>103</v>
      </c>
      <c r="B57" s="39" t="s">
        <v>104</v>
      </c>
      <c r="C57" s="39" t="s">
        <v>2</v>
      </c>
      <c r="D57" s="39">
        <v>0</v>
      </c>
      <c r="E57" s="39">
        <v>0</v>
      </c>
      <c r="F57" s="39">
        <v>0</v>
      </c>
      <c r="G57" s="39">
        <v>0</v>
      </c>
      <c r="H57" s="39">
        <v>0</v>
      </c>
      <c r="I57" s="39">
        <v>0</v>
      </c>
      <c r="J57" s="39">
        <v>0</v>
      </c>
      <c r="K57" s="39">
        <v>0</v>
      </c>
      <c r="L57" s="39">
        <v>0</v>
      </c>
      <c r="M57" s="39">
        <v>0</v>
      </c>
      <c r="N57" s="39">
        <v>0</v>
      </c>
      <c r="O57" s="39">
        <v>0</v>
      </c>
      <c r="P57">
        <v>0</v>
      </c>
    </row>
    <row r="58" spans="1:16" x14ac:dyDescent="0.25">
      <c r="A58" s="40" t="s">
        <v>103</v>
      </c>
      <c r="B58" s="40" t="s">
        <v>104</v>
      </c>
      <c r="C58" s="40" t="s">
        <v>230</v>
      </c>
      <c r="D58" s="40">
        <v>0</v>
      </c>
      <c r="E58" s="40">
        <v>4</v>
      </c>
      <c r="F58" s="40">
        <v>0</v>
      </c>
      <c r="G58" s="40">
        <v>0</v>
      </c>
      <c r="H58" s="40">
        <v>0</v>
      </c>
      <c r="I58" s="40">
        <v>5</v>
      </c>
      <c r="J58" s="40">
        <v>0</v>
      </c>
      <c r="K58" s="40">
        <v>0</v>
      </c>
      <c r="L58" s="40">
        <v>15</v>
      </c>
      <c r="M58" s="40">
        <v>0</v>
      </c>
      <c r="N58" s="40">
        <v>0</v>
      </c>
      <c r="O58" s="40">
        <v>0</v>
      </c>
    </row>
    <row r="59" spans="1:16" x14ac:dyDescent="0.25">
      <c r="A59" s="39" t="s">
        <v>105</v>
      </c>
      <c r="B59" s="39" t="s">
        <v>106</v>
      </c>
      <c r="C59" s="39" t="s">
        <v>0</v>
      </c>
      <c r="D59" s="39">
        <v>120</v>
      </c>
      <c r="E59" s="39">
        <v>123</v>
      </c>
      <c r="F59" s="39">
        <v>12</v>
      </c>
      <c r="G59" s="39">
        <v>48</v>
      </c>
      <c r="H59" s="39">
        <v>57</v>
      </c>
      <c r="I59" s="39">
        <v>26</v>
      </c>
      <c r="J59" s="39">
        <v>38</v>
      </c>
      <c r="K59" s="39">
        <v>25</v>
      </c>
      <c r="L59" s="39">
        <v>18</v>
      </c>
      <c r="M59" s="39">
        <v>32</v>
      </c>
      <c r="N59" s="39">
        <v>27</v>
      </c>
      <c r="O59" s="39">
        <v>34</v>
      </c>
    </row>
    <row r="60" spans="1:16" x14ac:dyDescent="0.25">
      <c r="A60" s="39" t="s">
        <v>105</v>
      </c>
      <c r="B60" s="39" t="s">
        <v>106</v>
      </c>
      <c r="C60" s="39" t="s">
        <v>23</v>
      </c>
      <c r="D60" s="39">
        <v>34</v>
      </c>
      <c r="E60" s="39">
        <v>52</v>
      </c>
      <c r="F60" s="39">
        <v>20</v>
      </c>
      <c r="G60" s="39">
        <v>27</v>
      </c>
      <c r="H60" s="39">
        <v>41</v>
      </c>
      <c r="I60" s="39">
        <v>21</v>
      </c>
      <c r="J60" s="39">
        <v>18</v>
      </c>
      <c r="K60" s="39">
        <v>14</v>
      </c>
      <c r="L60" s="39">
        <v>2</v>
      </c>
      <c r="M60" s="39">
        <v>24</v>
      </c>
      <c r="N60" s="39">
        <v>12</v>
      </c>
      <c r="O60" s="39">
        <v>12</v>
      </c>
    </row>
    <row r="61" spans="1:16" x14ac:dyDescent="0.25">
      <c r="A61" s="39" t="s">
        <v>105</v>
      </c>
      <c r="B61" s="39" t="s">
        <v>106</v>
      </c>
      <c r="C61" s="39" t="s">
        <v>4</v>
      </c>
      <c r="D61" s="39">
        <v>0</v>
      </c>
      <c r="E61" s="39">
        <v>3</v>
      </c>
      <c r="F61" s="39">
        <v>0</v>
      </c>
      <c r="G61" s="39">
        <v>0</v>
      </c>
      <c r="H61" s="39">
        <v>0</v>
      </c>
      <c r="I61" s="39">
        <v>0</v>
      </c>
      <c r="J61" s="39">
        <v>1</v>
      </c>
      <c r="K61" s="39">
        <v>0</v>
      </c>
      <c r="L61" s="39">
        <v>1</v>
      </c>
      <c r="M61" s="39">
        <v>1</v>
      </c>
      <c r="N61" s="39">
        <v>0</v>
      </c>
      <c r="O61" s="39">
        <v>0</v>
      </c>
    </row>
    <row r="62" spans="1:16" x14ac:dyDescent="0.25">
      <c r="A62" s="39" t="s">
        <v>105</v>
      </c>
      <c r="B62" s="39" t="s">
        <v>106</v>
      </c>
      <c r="C62" s="39" t="s">
        <v>5</v>
      </c>
      <c r="D62" s="39">
        <v>0</v>
      </c>
      <c r="E62" s="39">
        <v>0</v>
      </c>
      <c r="F62" s="39">
        <v>0</v>
      </c>
      <c r="G62" s="39">
        <v>0</v>
      </c>
      <c r="H62" s="39">
        <v>1</v>
      </c>
      <c r="I62" s="39">
        <v>0</v>
      </c>
      <c r="J62" s="39">
        <v>0</v>
      </c>
      <c r="K62" s="39">
        <v>0</v>
      </c>
      <c r="L62" s="39">
        <v>0</v>
      </c>
      <c r="M62" s="39">
        <v>0</v>
      </c>
      <c r="N62" s="39">
        <v>0</v>
      </c>
      <c r="O62" s="39">
        <v>0</v>
      </c>
    </row>
    <row r="63" spans="1:16" x14ac:dyDescent="0.25">
      <c r="A63" s="39" t="s">
        <v>105</v>
      </c>
      <c r="B63" s="39" t="s">
        <v>106</v>
      </c>
      <c r="C63" s="39" t="s">
        <v>2</v>
      </c>
      <c r="D63" s="39">
        <v>0</v>
      </c>
      <c r="E63" s="39">
        <v>0</v>
      </c>
      <c r="F63" s="39">
        <v>0</v>
      </c>
      <c r="G63" s="39">
        <v>0</v>
      </c>
      <c r="H63" s="39">
        <v>0</v>
      </c>
      <c r="I63" s="39">
        <v>0</v>
      </c>
      <c r="J63" s="39">
        <v>0</v>
      </c>
      <c r="K63" s="39">
        <v>0</v>
      </c>
      <c r="L63" s="39">
        <v>0</v>
      </c>
      <c r="M63" s="39">
        <v>0</v>
      </c>
      <c r="N63" s="39">
        <v>0</v>
      </c>
      <c r="O63" s="39">
        <v>0</v>
      </c>
    </row>
    <row r="64" spans="1:16" x14ac:dyDescent="0.25">
      <c r="A64" s="40" t="s">
        <v>105</v>
      </c>
      <c r="B64" s="40" t="s">
        <v>106</v>
      </c>
      <c r="C64" s="40" t="s">
        <v>230</v>
      </c>
      <c r="D64" s="40">
        <v>154</v>
      </c>
      <c r="E64" s="40">
        <v>178</v>
      </c>
      <c r="F64" s="40">
        <v>32</v>
      </c>
      <c r="G64" s="40">
        <v>75</v>
      </c>
      <c r="H64" s="40">
        <v>99</v>
      </c>
      <c r="I64" s="40">
        <v>47</v>
      </c>
      <c r="J64" s="40">
        <v>57</v>
      </c>
      <c r="K64" s="40">
        <v>39</v>
      </c>
      <c r="L64" s="40">
        <v>21</v>
      </c>
      <c r="M64" s="40">
        <v>57</v>
      </c>
      <c r="N64" s="40">
        <v>39</v>
      </c>
      <c r="O64" s="40">
        <v>46</v>
      </c>
    </row>
    <row r="65" spans="1:15" x14ac:dyDescent="0.25">
      <c r="A65" s="39" t="s">
        <v>107</v>
      </c>
      <c r="B65" s="39" t="s">
        <v>108</v>
      </c>
      <c r="C65" s="39" t="s">
        <v>0</v>
      </c>
      <c r="D65" s="39">
        <v>35</v>
      </c>
      <c r="E65" s="39">
        <v>74</v>
      </c>
      <c r="F65" s="39">
        <v>63</v>
      </c>
      <c r="G65" s="39">
        <v>95</v>
      </c>
      <c r="H65" s="39">
        <v>0</v>
      </c>
      <c r="I65" s="39">
        <v>156</v>
      </c>
      <c r="J65" s="39">
        <v>81</v>
      </c>
      <c r="K65" s="39">
        <v>184</v>
      </c>
      <c r="L65" s="39">
        <v>56</v>
      </c>
      <c r="M65" s="39">
        <v>42</v>
      </c>
      <c r="N65" s="39">
        <v>84</v>
      </c>
      <c r="O65" s="39">
        <v>79</v>
      </c>
    </row>
    <row r="66" spans="1:15" x14ac:dyDescent="0.25">
      <c r="A66" s="39" t="s">
        <v>107</v>
      </c>
      <c r="B66" s="39" t="s">
        <v>108</v>
      </c>
      <c r="C66" s="39" t="s">
        <v>23</v>
      </c>
      <c r="D66" s="39">
        <v>6</v>
      </c>
      <c r="E66" s="39">
        <v>11</v>
      </c>
      <c r="F66" s="39">
        <v>10</v>
      </c>
      <c r="G66" s="39">
        <v>30</v>
      </c>
      <c r="H66" s="39">
        <v>0</v>
      </c>
      <c r="I66" s="39">
        <v>33</v>
      </c>
      <c r="J66" s="39">
        <v>12</v>
      </c>
      <c r="K66" s="39">
        <v>15</v>
      </c>
      <c r="L66" s="39">
        <v>15</v>
      </c>
      <c r="M66" s="39">
        <v>10</v>
      </c>
      <c r="N66" s="39">
        <v>13</v>
      </c>
      <c r="O66" s="39">
        <v>13</v>
      </c>
    </row>
    <row r="67" spans="1:15" x14ac:dyDescent="0.25">
      <c r="A67" s="39" t="s">
        <v>107</v>
      </c>
      <c r="B67" s="39" t="s">
        <v>108</v>
      </c>
      <c r="C67" s="39" t="s">
        <v>4</v>
      </c>
      <c r="D67" s="39">
        <v>0</v>
      </c>
      <c r="E67" s="39">
        <v>0</v>
      </c>
      <c r="F67" s="39">
        <v>0</v>
      </c>
      <c r="G67" s="39">
        <v>4</v>
      </c>
      <c r="H67" s="39">
        <v>0</v>
      </c>
      <c r="I67" s="39">
        <v>0</v>
      </c>
      <c r="J67" s="39">
        <v>0</v>
      </c>
      <c r="K67" s="39">
        <v>0</v>
      </c>
      <c r="L67" s="39">
        <v>0</v>
      </c>
      <c r="M67" s="39">
        <v>0</v>
      </c>
      <c r="N67" s="39">
        <v>0</v>
      </c>
      <c r="O67" s="39">
        <v>0</v>
      </c>
    </row>
    <row r="68" spans="1:15" x14ac:dyDescent="0.25">
      <c r="A68" s="39" t="s">
        <v>107</v>
      </c>
      <c r="B68" s="39" t="s">
        <v>108</v>
      </c>
      <c r="C68" s="39" t="s">
        <v>5</v>
      </c>
      <c r="D68" s="39">
        <v>0</v>
      </c>
      <c r="E68" s="39">
        <v>0</v>
      </c>
      <c r="F68" s="39">
        <v>0</v>
      </c>
      <c r="G68" s="39">
        <v>1</v>
      </c>
      <c r="H68" s="39">
        <v>0</v>
      </c>
      <c r="I68" s="39">
        <v>0</v>
      </c>
      <c r="J68" s="39">
        <v>0</v>
      </c>
      <c r="K68" s="39">
        <v>0</v>
      </c>
      <c r="L68" s="39">
        <v>0</v>
      </c>
      <c r="M68" s="39">
        <v>0</v>
      </c>
      <c r="N68" s="39">
        <v>0</v>
      </c>
      <c r="O68" s="39">
        <v>0</v>
      </c>
    </row>
    <row r="69" spans="1:15" x14ac:dyDescent="0.25">
      <c r="A69" s="39" t="s">
        <v>107</v>
      </c>
      <c r="B69" s="39" t="s">
        <v>108</v>
      </c>
      <c r="C69" s="39" t="s">
        <v>2</v>
      </c>
      <c r="D69" s="39">
        <v>0</v>
      </c>
      <c r="E69" s="39">
        <v>0</v>
      </c>
      <c r="F69" s="39">
        <v>0</v>
      </c>
      <c r="G69" s="39">
        <v>0</v>
      </c>
      <c r="H69" s="39">
        <v>0</v>
      </c>
      <c r="I69" s="39">
        <v>0</v>
      </c>
      <c r="J69" s="39">
        <v>0</v>
      </c>
      <c r="K69" s="39">
        <v>0</v>
      </c>
      <c r="L69" s="39">
        <v>0</v>
      </c>
      <c r="M69" s="39">
        <v>1</v>
      </c>
      <c r="N69" s="39">
        <v>0</v>
      </c>
      <c r="O69" s="39">
        <v>0</v>
      </c>
    </row>
    <row r="70" spans="1:15" x14ac:dyDescent="0.25">
      <c r="A70" s="40" t="s">
        <v>107</v>
      </c>
      <c r="B70" s="40" t="s">
        <v>108</v>
      </c>
      <c r="C70" s="40" t="s">
        <v>230</v>
      </c>
      <c r="D70" s="40">
        <v>41</v>
      </c>
      <c r="E70" s="40">
        <v>85</v>
      </c>
      <c r="F70" s="40">
        <v>73</v>
      </c>
      <c r="G70" s="40">
        <v>130</v>
      </c>
      <c r="H70" s="40">
        <v>0</v>
      </c>
      <c r="I70" s="40">
        <v>189</v>
      </c>
      <c r="J70" s="40">
        <v>93</v>
      </c>
      <c r="K70" s="40">
        <v>199</v>
      </c>
      <c r="L70" s="40">
        <v>71</v>
      </c>
      <c r="M70" s="40">
        <v>53</v>
      </c>
      <c r="N70" s="40">
        <v>97</v>
      </c>
      <c r="O70" s="40">
        <v>92</v>
      </c>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S108"/>
  <sheetViews>
    <sheetView showGridLines="0" topLeftCell="A13" zoomScaleNormal="100" workbookViewId="0"/>
  </sheetViews>
  <sheetFormatPr defaultRowHeight="15" x14ac:dyDescent="0.25"/>
  <cols>
    <col min="1" max="1" width="9.140625" style="24"/>
    <col min="2" max="2" width="4.42578125" style="24" customWidth="1"/>
    <col min="3" max="16384" width="9.140625" style="24"/>
  </cols>
  <sheetData>
    <row r="1" spans="1:19" ht="28.5" x14ac:dyDescent="0.45">
      <c r="A1" s="22"/>
      <c r="B1" s="22"/>
      <c r="C1" s="32" t="s">
        <v>243</v>
      </c>
      <c r="D1" s="31"/>
      <c r="E1" s="23"/>
      <c r="F1" s="23"/>
      <c r="G1" s="23"/>
      <c r="H1" s="23"/>
      <c r="J1" s="23"/>
      <c r="K1" s="23"/>
      <c r="L1" s="23"/>
      <c r="M1" s="23"/>
      <c r="N1" s="23"/>
      <c r="O1" s="31"/>
      <c r="P1" s="31"/>
      <c r="Q1" s="22"/>
      <c r="R1" s="22"/>
      <c r="S1" s="22"/>
    </row>
    <row r="2" spans="1:19" ht="26.25" x14ac:dyDescent="0.4">
      <c r="A2" s="22"/>
      <c r="B2" s="22"/>
      <c r="C2" s="32" t="s">
        <v>244</v>
      </c>
      <c r="D2" s="22"/>
      <c r="E2" s="22"/>
      <c r="F2" s="22"/>
      <c r="G2" s="22"/>
      <c r="H2" s="22"/>
      <c r="I2" s="22"/>
      <c r="J2" s="22"/>
      <c r="K2" s="22"/>
      <c r="L2" s="22"/>
      <c r="M2" s="22"/>
      <c r="N2" s="22"/>
      <c r="O2" s="22"/>
      <c r="P2" s="22"/>
      <c r="Q2" s="22"/>
      <c r="R2" s="22"/>
      <c r="S2" s="22"/>
    </row>
    <row r="3" spans="1:19" x14ac:dyDescent="0.25">
      <c r="A3" s="22"/>
      <c r="B3" s="22"/>
      <c r="C3" s="22"/>
      <c r="D3" s="22"/>
      <c r="E3" s="22"/>
      <c r="F3" s="22"/>
      <c r="G3" s="22"/>
      <c r="H3" s="22"/>
      <c r="I3" s="22"/>
      <c r="J3" s="22"/>
      <c r="K3" s="22"/>
      <c r="L3" s="22"/>
      <c r="M3" s="22"/>
      <c r="N3" s="22"/>
      <c r="O3" s="22"/>
      <c r="P3" s="22"/>
      <c r="Q3" s="22"/>
      <c r="R3" s="22"/>
      <c r="S3" s="22"/>
    </row>
    <row r="4" spans="1:19" ht="15.75" x14ac:dyDescent="0.25">
      <c r="A4" s="22"/>
      <c r="B4" s="25" t="s">
        <v>13</v>
      </c>
      <c r="C4" s="22"/>
      <c r="D4" s="22"/>
      <c r="E4" s="22"/>
      <c r="F4" s="22"/>
      <c r="G4" s="22"/>
      <c r="H4" s="22"/>
      <c r="I4" s="22"/>
      <c r="J4" s="22"/>
      <c r="K4" s="22"/>
      <c r="L4" s="22"/>
      <c r="M4" s="22"/>
      <c r="N4" s="22"/>
      <c r="O4" s="22"/>
      <c r="P4" s="22"/>
      <c r="Q4" s="22"/>
      <c r="R4" s="22"/>
      <c r="S4" s="22"/>
    </row>
    <row r="5" spans="1:19" x14ac:dyDescent="0.25">
      <c r="A5" s="22"/>
      <c r="B5" s="22"/>
      <c r="C5" s="26"/>
      <c r="D5" s="26"/>
      <c r="E5" s="22"/>
      <c r="F5" s="22"/>
      <c r="G5" s="22"/>
      <c r="H5" s="22"/>
      <c r="I5" s="22"/>
      <c r="J5" s="22"/>
      <c r="K5" s="22"/>
      <c r="L5" s="22"/>
      <c r="M5" s="22"/>
      <c r="N5" s="22"/>
      <c r="O5" s="22"/>
      <c r="P5" s="22"/>
      <c r="Q5" s="22"/>
      <c r="R5" s="22"/>
      <c r="S5" s="22"/>
    </row>
    <row r="6" spans="1:19" x14ac:dyDescent="0.25">
      <c r="A6" s="22"/>
      <c r="B6" s="22"/>
      <c r="C6" s="22"/>
      <c r="D6" s="22"/>
      <c r="E6" s="22"/>
      <c r="F6" s="22"/>
      <c r="G6" s="22"/>
      <c r="H6" s="22"/>
      <c r="I6" s="22"/>
      <c r="J6" s="22"/>
      <c r="K6" s="22"/>
      <c r="L6" s="22"/>
      <c r="M6" s="22"/>
      <c r="N6" s="22"/>
      <c r="O6" s="22"/>
      <c r="P6" s="22"/>
      <c r="Q6" s="22"/>
      <c r="R6" s="22"/>
      <c r="S6" s="22"/>
    </row>
    <row r="7" spans="1:19" x14ac:dyDescent="0.25">
      <c r="A7" s="22"/>
      <c r="B7" s="22"/>
      <c r="C7" s="22"/>
      <c r="D7" s="22"/>
      <c r="E7" s="22"/>
      <c r="F7" s="22"/>
      <c r="G7" s="22"/>
      <c r="H7" s="22"/>
      <c r="I7" s="22"/>
      <c r="J7" s="22"/>
      <c r="K7" s="22"/>
      <c r="L7" s="22"/>
      <c r="M7" s="22"/>
      <c r="N7" s="22"/>
      <c r="O7" s="22"/>
      <c r="P7" s="22"/>
      <c r="Q7" s="22"/>
      <c r="R7" s="22"/>
      <c r="S7" s="22"/>
    </row>
    <row r="8" spans="1:19" ht="16.5" thickBot="1" x14ac:dyDescent="0.3">
      <c r="A8" s="22"/>
      <c r="B8" s="25" t="s">
        <v>12</v>
      </c>
      <c r="C8" s="22"/>
      <c r="D8" s="22"/>
      <c r="E8" s="22"/>
      <c r="F8" s="22"/>
      <c r="G8" s="22"/>
      <c r="H8" s="22"/>
      <c r="I8" s="22"/>
      <c r="J8" s="22"/>
      <c r="K8" s="22"/>
      <c r="L8" s="22"/>
      <c r="M8" s="22"/>
      <c r="N8" s="22"/>
      <c r="O8" s="22"/>
      <c r="P8" s="22"/>
      <c r="Q8" s="22"/>
      <c r="R8" s="22"/>
      <c r="S8" s="22"/>
    </row>
    <row r="9" spans="1:19" ht="19.5" thickBot="1" x14ac:dyDescent="0.35">
      <c r="A9" s="22"/>
      <c r="B9" s="22"/>
      <c r="C9" s="27"/>
      <c r="D9" s="22"/>
      <c r="E9" s="22"/>
      <c r="F9" s="22"/>
      <c r="G9" s="22"/>
      <c r="H9" s="22"/>
      <c r="I9" s="22"/>
      <c r="J9" s="22"/>
      <c r="K9" s="22"/>
      <c r="L9" s="22"/>
      <c r="M9" s="22"/>
      <c r="N9" s="22"/>
      <c r="O9" s="22"/>
      <c r="P9" s="22"/>
      <c r="Q9" s="22"/>
      <c r="R9" s="22"/>
      <c r="S9" s="22"/>
    </row>
    <row r="10" spans="1:19" x14ac:dyDescent="0.25">
      <c r="A10" s="22"/>
      <c r="B10" s="22"/>
      <c r="C10" s="22"/>
      <c r="D10" s="22"/>
      <c r="E10" s="22"/>
      <c r="F10" s="22"/>
      <c r="G10" s="22"/>
      <c r="H10" s="22"/>
      <c r="I10" s="22"/>
      <c r="J10" s="22"/>
      <c r="K10" s="22"/>
      <c r="L10" s="22"/>
      <c r="M10" s="22"/>
      <c r="N10" s="22"/>
      <c r="O10" s="22"/>
      <c r="P10" s="22"/>
      <c r="Q10" s="22"/>
      <c r="R10" s="22"/>
      <c r="S10" s="22"/>
    </row>
    <row r="11" spans="1:19" ht="64.5" customHeight="1" x14ac:dyDescent="0.25">
      <c r="A11" s="22"/>
      <c r="B11" s="22"/>
      <c r="C11" s="22"/>
      <c r="D11" s="22"/>
      <c r="E11" s="22"/>
      <c r="F11" s="22"/>
      <c r="G11" s="22"/>
      <c r="H11" s="22"/>
      <c r="I11" s="22"/>
      <c r="J11" s="22"/>
      <c r="K11" s="22"/>
      <c r="L11" s="22"/>
      <c r="M11" s="22"/>
      <c r="N11" s="22"/>
      <c r="O11" s="45"/>
      <c r="P11" s="45"/>
      <c r="Q11" s="45"/>
      <c r="R11" s="45"/>
      <c r="S11" s="28"/>
    </row>
    <row r="12" spans="1:19" x14ac:dyDescent="0.25">
      <c r="A12" s="22"/>
      <c r="B12" s="22"/>
      <c r="C12" s="22"/>
      <c r="D12" s="22"/>
      <c r="E12" s="22"/>
      <c r="F12" s="22"/>
      <c r="G12" s="22"/>
      <c r="H12" s="22"/>
      <c r="I12" s="22"/>
      <c r="J12" s="22"/>
      <c r="K12" s="22"/>
      <c r="L12" s="22"/>
      <c r="M12" s="22"/>
      <c r="N12" s="22"/>
      <c r="O12" s="22"/>
      <c r="P12" s="22"/>
      <c r="Q12" s="22"/>
      <c r="R12" s="22"/>
      <c r="S12" s="22"/>
    </row>
    <row r="13" spans="1:19" x14ac:dyDescent="0.25">
      <c r="A13" s="22"/>
      <c r="B13" s="22"/>
      <c r="C13" s="22"/>
      <c r="D13" s="22"/>
      <c r="E13" s="22"/>
      <c r="F13" s="22"/>
      <c r="G13" s="22"/>
      <c r="H13" s="22"/>
      <c r="I13" s="22"/>
      <c r="J13" s="22"/>
      <c r="K13" s="22"/>
      <c r="L13" s="22"/>
      <c r="M13" s="22"/>
      <c r="N13" s="22"/>
      <c r="O13" s="22"/>
      <c r="P13" s="22"/>
      <c r="Q13" s="22"/>
      <c r="R13" s="22"/>
      <c r="S13" s="22"/>
    </row>
    <row r="14" spans="1:19" x14ac:dyDescent="0.25">
      <c r="A14" s="22"/>
      <c r="B14" s="22"/>
      <c r="C14" s="22"/>
      <c r="D14" s="22"/>
      <c r="E14" s="22"/>
      <c r="F14" s="22"/>
      <c r="G14" s="22"/>
      <c r="H14" s="22"/>
      <c r="I14" s="22"/>
      <c r="J14" s="22"/>
      <c r="K14" s="22"/>
      <c r="L14" s="22"/>
      <c r="M14" s="22"/>
      <c r="N14" s="22"/>
      <c r="O14" s="22"/>
      <c r="P14" s="22"/>
      <c r="Q14" s="22"/>
      <c r="R14" s="22"/>
      <c r="S14" s="22"/>
    </row>
    <row r="15" spans="1:19" x14ac:dyDescent="0.25">
      <c r="A15" s="22"/>
      <c r="B15" s="22"/>
      <c r="C15" s="22"/>
      <c r="D15" s="22"/>
      <c r="E15" s="22"/>
      <c r="F15" s="22"/>
      <c r="G15" s="22"/>
      <c r="H15" s="22"/>
      <c r="I15" s="22"/>
      <c r="J15" s="22"/>
      <c r="K15" s="22"/>
      <c r="L15" s="22"/>
      <c r="M15" s="22"/>
      <c r="N15" s="22"/>
      <c r="O15" s="22"/>
      <c r="P15" s="22"/>
      <c r="Q15" s="22"/>
      <c r="R15" s="22"/>
      <c r="S15" s="22"/>
    </row>
    <row r="16" spans="1:19" x14ac:dyDescent="0.25">
      <c r="A16" s="22"/>
      <c r="B16" s="22"/>
      <c r="C16" s="22"/>
      <c r="D16" s="22"/>
      <c r="E16" s="22"/>
      <c r="F16" s="22"/>
      <c r="G16" s="22"/>
      <c r="H16" s="22"/>
      <c r="I16" s="22"/>
      <c r="J16" s="22"/>
      <c r="K16" s="22"/>
      <c r="L16" s="22"/>
      <c r="M16" s="22"/>
      <c r="N16" s="22"/>
      <c r="O16" s="22"/>
      <c r="P16" s="22"/>
      <c r="Q16" s="22"/>
      <c r="R16" s="22"/>
      <c r="S16" s="22"/>
    </row>
    <row r="17" spans="1:19" x14ac:dyDescent="0.25">
      <c r="A17" s="22"/>
      <c r="B17" s="22"/>
      <c r="C17" s="22"/>
      <c r="D17" s="22"/>
      <c r="E17" s="22"/>
      <c r="F17" s="22"/>
      <c r="G17" s="22"/>
      <c r="H17" s="22"/>
      <c r="I17" s="22"/>
      <c r="J17" s="22"/>
      <c r="K17" s="22"/>
      <c r="L17" s="22"/>
      <c r="M17" s="22"/>
      <c r="N17" s="22"/>
      <c r="O17" s="22"/>
      <c r="P17" s="22"/>
      <c r="Q17" s="22"/>
      <c r="R17" s="22"/>
      <c r="S17" s="22"/>
    </row>
    <row r="18" spans="1:19" x14ac:dyDescent="0.25">
      <c r="A18" s="22"/>
      <c r="B18" s="22"/>
      <c r="C18" s="22"/>
      <c r="D18" s="22"/>
      <c r="E18" s="22"/>
      <c r="F18" s="22"/>
      <c r="G18" s="22"/>
      <c r="H18" s="22"/>
      <c r="I18" s="22"/>
      <c r="J18" s="22"/>
      <c r="K18" s="22"/>
      <c r="L18" s="22"/>
      <c r="M18" s="22"/>
      <c r="N18" s="22"/>
      <c r="O18" s="22"/>
      <c r="P18" s="22"/>
      <c r="Q18" s="22"/>
      <c r="R18" s="22"/>
      <c r="S18" s="22"/>
    </row>
    <row r="19" spans="1:19" x14ac:dyDescent="0.25">
      <c r="A19" s="22"/>
      <c r="B19" s="22"/>
      <c r="C19" s="22"/>
      <c r="D19" s="22"/>
      <c r="E19" s="22"/>
      <c r="F19" s="22"/>
      <c r="G19" s="22"/>
      <c r="H19" s="22"/>
      <c r="I19" s="22"/>
      <c r="J19" s="22"/>
      <c r="K19" s="22"/>
      <c r="L19" s="22"/>
      <c r="M19" s="22"/>
      <c r="N19" s="22"/>
      <c r="O19" s="22"/>
      <c r="P19" s="22"/>
      <c r="Q19" s="22"/>
      <c r="R19" s="22"/>
      <c r="S19" s="22"/>
    </row>
    <row r="20" spans="1:19" x14ac:dyDescent="0.25">
      <c r="A20" s="22"/>
      <c r="B20" s="22"/>
      <c r="C20" s="22"/>
      <c r="D20" s="22"/>
      <c r="E20" s="22"/>
      <c r="F20" s="22"/>
      <c r="G20" s="22"/>
      <c r="H20" s="22"/>
      <c r="I20" s="22"/>
      <c r="J20" s="22"/>
      <c r="K20" s="22"/>
      <c r="L20" s="22"/>
      <c r="M20" s="22"/>
      <c r="N20" s="22"/>
      <c r="O20" s="22"/>
      <c r="P20" s="22"/>
      <c r="Q20" s="22"/>
      <c r="R20" s="22"/>
      <c r="S20" s="22"/>
    </row>
    <row r="21" spans="1:19" x14ac:dyDescent="0.25">
      <c r="A21" s="22"/>
      <c r="B21" s="22"/>
      <c r="C21" s="22"/>
      <c r="D21" s="22"/>
      <c r="E21" s="22"/>
      <c r="F21" s="22"/>
      <c r="G21" s="22"/>
      <c r="H21" s="22"/>
      <c r="I21" s="22"/>
      <c r="J21" s="22"/>
      <c r="K21" s="22"/>
      <c r="L21" s="22"/>
      <c r="M21" s="22"/>
      <c r="N21" s="22"/>
      <c r="O21" s="22"/>
      <c r="P21" s="22"/>
      <c r="Q21" s="22"/>
      <c r="R21" s="22"/>
      <c r="S21" s="22"/>
    </row>
    <row r="22" spans="1:19" x14ac:dyDescent="0.25">
      <c r="A22" s="22"/>
      <c r="B22" s="22"/>
      <c r="C22" s="22"/>
      <c r="D22" s="22"/>
      <c r="E22" s="22"/>
      <c r="F22" s="22"/>
      <c r="G22" s="22"/>
      <c r="H22" s="22"/>
      <c r="I22" s="22"/>
      <c r="J22" s="22"/>
      <c r="K22" s="22"/>
      <c r="L22" s="22"/>
      <c r="M22" s="22"/>
      <c r="N22" s="22"/>
      <c r="O22" s="22"/>
      <c r="P22" s="22"/>
      <c r="Q22" s="22"/>
      <c r="R22" s="22"/>
      <c r="S22" s="22"/>
    </row>
    <row r="23" spans="1:19" x14ac:dyDescent="0.25">
      <c r="A23" s="22"/>
      <c r="B23" s="22"/>
      <c r="C23" s="22"/>
      <c r="D23" s="22"/>
      <c r="E23" s="22"/>
      <c r="F23" s="22"/>
      <c r="G23" s="22"/>
      <c r="H23" s="22"/>
      <c r="I23" s="22"/>
      <c r="J23" s="22"/>
      <c r="K23" s="22"/>
      <c r="L23" s="22"/>
      <c r="M23" s="22"/>
      <c r="N23" s="22"/>
      <c r="O23" s="22"/>
      <c r="P23" s="22"/>
      <c r="Q23" s="22"/>
      <c r="R23" s="22"/>
      <c r="S23" s="22"/>
    </row>
    <row r="24" spans="1:19" x14ac:dyDescent="0.25">
      <c r="A24" s="22"/>
      <c r="B24" s="22"/>
      <c r="C24" s="22"/>
      <c r="D24" s="22"/>
      <c r="E24" s="22"/>
      <c r="F24" s="22"/>
      <c r="G24" s="22"/>
      <c r="H24" s="22"/>
      <c r="I24" s="22"/>
      <c r="J24" s="22"/>
      <c r="K24" s="22"/>
      <c r="L24" s="22"/>
      <c r="M24" s="22"/>
      <c r="N24" s="22"/>
      <c r="O24" s="22"/>
      <c r="P24" s="22"/>
      <c r="Q24" s="22"/>
      <c r="R24" s="22"/>
      <c r="S24" s="22"/>
    </row>
    <row r="25" spans="1:19" x14ac:dyDescent="0.25">
      <c r="A25" s="22"/>
      <c r="B25" s="22"/>
      <c r="C25" s="22"/>
      <c r="D25" s="22"/>
      <c r="E25" s="22"/>
      <c r="F25" s="22"/>
      <c r="G25" s="22"/>
      <c r="H25" s="22"/>
      <c r="I25" s="22"/>
      <c r="J25" s="22"/>
      <c r="K25" s="22"/>
      <c r="L25" s="22"/>
      <c r="M25" s="22"/>
      <c r="N25" s="22"/>
      <c r="O25" s="22"/>
      <c r="P25" s="22"/>
      <c r="Q25" s="22"/>
      <c r="R25" s="22"/>
      <c r="S25" s="22"/>
    </row>
    <row r="26" spans="1:19" x14ac:dyDescent="0.25">
      <c r="A26" s="22"/>
      <c r="B26" s="22"/>
      <c r="C26" s="22"/>
      <c r="D26" s="22"/>
      <c r="E26" s="22"/>
      <c r="F26" s="22"/>
      <c r="G26" s="22"/>
      <c r="H26" s="22"/>
      <c r="I26" s="22"/>
      <c r="J26" s="22"/>
      <c r="K26" s="22"/>
      <c r="L26" s="22"/>
      <c r="M26" s="22"/>
      <c r="N26" s="22"/>
      <c r="O26" s="22"/>
      <c r="P26" s="22"/>
      <c r="Q26" s="22"/>
      <c r="R26" s="22"/>
      <c r="S26" s="22"/>
    </row>
    <row r="27" spans="1:19" x14ac:dyDescent="0.25">
      <c r="A27" s="22"/>
      <c r="B27" s="22"/>
      <c r="C27" s="22"/>
      <c r="D27" s="22"/>
      <c r="E27" s="22"/>
      <c r="F27" s="22"/>
      <c r="G27" s="22"/>
      <c r="H27" s="22"/>
      <c r="I27" s="22"/>
      <c r="J27" s="22"/>
      <c r="K27" s="22"/>
      <c r="L27" s="22"/>
      <c r="M27" s="22"/>
      <c r="N27" s="22"/>
      <c r="O27" s="22"/>
      <c r="P27" s="22"/>
      <c r="Q27" s="22"/>
      <c r="R27" s="22"/>
      <c r="S27" s="22"/>
    </row>
    <row r="28" spans="1:19" x14ac:dyDescent="0.25">
      <c r="A28" s="22"/>
      <c r="B28" s="22"/>
      <c r="C28" s="22"/>
      <c r="D28" s="22"/>
      <c r="E28" s="22"/>
      <c r="F28" s="22"/>
      <c r="G28" s="22"/>
      <c r="H28" s="22"/>
      <c r="I28" s="22"/>
      <c r="J28" s="22"/>
      <c r="K28" s="22"/>
      <c r="L28" s="22"/>
      <c r="M28" s="22"/>
      <c r="N28" s="22"/>
      <c r="O28" s="22"/>
      <c r="P28" s="22"/>
      <c r="Q28" s="22"/>
      <c r="R28" s="22"/>
      <c r="S28" s="22"/>
    </row>
    <row r="29" spans="1:19" x14ac:dyDescent="0.25">
      <c r="A29" s="22"/>
      <c r="B29" s="22"/>
      <c r="C29" s="22"/>
      <c r="D29" s="22"/>
      <c r="E29" s="22"/>
      <c r="F29" s="22"/>
      <c r="G29" s="22"/>
      <c r="H29" s="22"/>
      <c r="I29" s="22"/>
      <c r="J29" s="22"/>
      <c r="K29" s="22"/>
      <c r="L29" s="22"/>
      <c r="M29" s="22"/>
      <c r="N29" s="22"/>
      <c r="O29" s="22"/>
      <c r="P29" s="22"/>
      <c r="Q29" s="22"/>
      <c r="R29" s="22"/>
      <c r="S29" s="22"/>
    </row>
    <row r="30" spans="1:19" x14ac:dyDescent="0.25">
      <c r="A30" s="22"/>
      <c r="B30" s="22"/>
      <c r="C30" s="22"/>
      <c r="D30" s="22"/>
      <c r="E30" s="22"/>
      <c r="F30" s="22"/>
      <c r="G30" s="22"/>
      <c r="H30" s="22"/>
      <c r="I30" s="22"/>
      <c r="J30" s="22"/>
      <c r="K30" s="22"/>
      <c r="L30" s="22"/>
      <c r="M30" s="22"/>
      <c r="N30" s="22"/>
      <c r="O30" s="22"/>
      <c r="P30" s="22"/>
      <c r="Q30" s="22"/>
      <c r="R30" s="22"/>
      <c r="S30" s="22"/>
    </row>
    <row r="31" spans="1:19" x14ac:dyDescent="0.25">
      <c r="A31" s="22"/>
      <c r="B31" s="22"/>
      <c r="C31" s="22"/>
      <c r="D31" s="22"/>
      <c r="E31" s="22"/>
      <c r="F31" s="22"/>
      <c r="G31" s="22"/>
      <c r="H31" s="22"/>
      <c r="I31" s="22"/>
      <c r="J31" s="22"/>
      <c r="K31" s="22"/>
      <c r="L31" s="22"/>
      <c r="M31" s="22"/>
      <c r="N31" s="22"/>
      <c r="O31" s="22"/>
      <c r="P31" s="22"/>
      <c r="Q31" s="22"/>
      <c r="R31" s="22"/>
      <c r="S31" s="22"/>
    </row>
    <row r="32" spans="1:19" x14ac:dyDescent="0.25">
      <c r="A32" s="22"/>
      <c r="B32" s="22"/>
      <c r="C32" s="22"/>
      <c r="D32" s="22"/>
      <c r="E32" s="22"/>
      <c r="F32" s="22"/>
      <c r="G32" s="22"/>
      <c r="H32" s="22"/>
      <c r="I32" s="22"/>
      <c r="J32" s="22"/>
      <c r="K32" s="22"/>
      <c r="L32" s="22"/>
      <c r="M32" s="22"/>
      <c r="N32" s="22"/>
      <c r="O32" s="22"/>
      <c r="P32" s="22"/>
      <c r="Q32" s="22"/>
      <c r="R32" s="22"/>
      <c r="S32" s="22"/>
    </row>
    <row r="33" spans="1:19" x14ac:dyDescent="0.25">
      <c r="A33" s="22"/>
      <c r="B33" s="22"/>
      <c r="C33" s="22"/>
      <c r="D33" s="22"/>
      <c r="E33" s="22"/>
      <c r="F33" s="22"/>
      <c r="G33" s="22"/>
      <c r="H33" s="22"/>
      <c r="I33" s="22"/>
      <c r="J33" s="22"/>
      <c r="K33" s="22"/>
      <c r="L33" s="22"/>
      <c r="M33" s="22"/>
      <c r="N33" s="22"/>
      <c r="O33" s="22"/>
      <c r="P33" s="22"/>
      <c r="Q33" s="22"/>
      <c r="R33" s="22"/>
      <c r="S33" s="22"/>
    </row>
    <row r="34" spans="1:19" ht="17.25" x14ac:dyDescent="0.25">
      <c r="A34" s="22"/>
      <c r="B34" s="22"/>
      <c r="C34" s="43"/>
      <c r="D34" s="43"/>
      <c r="E34" s="43"/>
      <c r="F34" s="43"/>
      <c r="G34" s="43"/>
      <c r="H34" s="43"/>
      <c r="I34" s="43"/>
      <c r="J34" s="22"/>
      <c r="K34" s="44"/>
      <c r="L34" s="44"/>
      <c r="M34" s="44"/>
      <c r="N34" s="44"/>
      <c r="O34" s="44"/>
      <c r="P34" s="44"/>
      <c r="Q34" s="44"/>
      <c r="R34" s="22"/>
      <c r="S34" s="22"/>
    </row>
    <row r="35" spans="1:19" x14ac:dyDescent="0.25">
      <c r="A35" s="22"/>
      <c r="B35" s="22"/>
      <c r="C35" s="22"/>
      <c r="D35" s="22"/>
      <c r="E35" s="22"/>
      <c r="F35" s="22"/>
      <c r="G35" s="22"/>
      <c r="H35" s="22"/>
      <c r="I35" s="22"/>
      <c r="J35" s="22"/>
      <c r="K35" s="22"/>
      <c r="L35" s="22"/>
      <c r="M35" s="22"/>
      <c r="N35" s="22"/>
      <c r="O35" s="29"/>
      <c r="P35" s="29"/>
      <c r="Q35" s="29"/>
      <c r="R35" s="29"/>
      <c r="S35" s="22"/>
    </row>
    <row r="36" spans="1:19" x14ac:dyDescent="0.25">
      <c r="A36" s="22"/>
      <c r="B36" s="22"/>
      <c r="C36" s="22"/>
      <c r="D36" s="22"/>
      <c r="E36" s="22"/>
      <c r="F36" s="22"/>
      <c r="G36" s="22"/>
      <c r="H36" s="22"/>
      <c r="I36" s="22"/>
      <c r="J36" s="22"/>
      <c r="K36" s="22"/>
      <c r="L36" s="22"/>
      <c r="M36" s="22"/>
      <c r="N36" s="22"/>
      <c r="O36" s="22"/>
      <c r="P36" s="22"/>
      <c r="Q36" s="22"/>
      <c r="R36" s="22"/>
      <c r="S36" s="22"/>
    </row>
    <row r="37" spans="1:19" x14ac:dyDescent="0.25">
      <c r="A37" s="22"/>
      <c r="B37" s="22"/>
      <c r="C37" s="22"/>
      <c r="D37" s="22"/>
      <c r="E37" s="22"/>
      <c r="F37" s="22"/>
      <c r="G37" s="22"/>
      <c r="H37" s="22"/>
      <c r="I37" s="22"/>
      <c r="J37" s="22"/>
      <c r="K37" s="22"/>
      <c r="L37" s="22"/>
      <c r="M37" s="22"/>
      <c r="N37" s="22"/>
      <c r="O37" s="29"/>
      <c r="P37" s="29"/>
      <c r="Q37" s="29"/>
      <c r="R37" s="29"/>
      <c r="S37" s="22"/>
    </row>
    <row r="38" spans="1:19" x14ac:dyDescent="0.25">
      <c r="A38" s="22"/>
      <c r="B38" s="22"/>
      <c r="C38" s="22"/>
      <c r="D38" s="22"/>
      <c r="E38" s="22"/>
      <c r="F38" s="22"/>
      <c r="G38" s="22"/>
      <c r="H38" s="22"/>
      <c r="I38" s="22"/>
      <c r="J38" s="22"/>
      <c r="K38" s="22"/>
      <c r="L38" s="22"/>
      <c r="M38" s="22"/>
      <c r="N38" s="22"/>
      <c r="O38" s="29"/>
      <c r="P38" s="29"/>
      <c r="Q38" s="29"/>
      <c r="R38" s="29"/>
      <c r="S38" s="22"/>
    </row>
    <row r="39" spans="1:19" x14ac:dyDescent="0.25">
      <c r="A39" s="22"/>
      <c r="B39" s="22"/>
      <c r="C39" s="22"/>
      <c r="D39" s="22"/>
      <c r="E39" s="22"/>
      <c r="F39" s="22"/>
      <c r="G39" s="22"/>
      <c r="H39" s="22"/>
      <c r="I39" s="22"/>
      <c r="J39" s="22"/>
      <c r="K39" s="22"/>
      <c r="L39" s="22"/>
      <c r="M39" s="22"/>
      <c r="N39" s="22"/>
      <c r="O39" s="29"/>
      <c r="P39" s="29"/>
      <c r="Q39" s="29"/>
      <c r="R39" s="29"/>
      <c r="S39" s="22"/>
    </row>
    <row r="40" spans="1:19" x14ac:dyDescent="0.25">
      <c r="A40" s="22"/>
      <c r="B40" s="22"/>
      <c r="C40" s="22"/>
      <c r="D40" s="22"/>
      <c r="E40" s="22"/>
      <c r="F40" s="22"/>
      <c r="G40" s="22"/>
      <c r="H40" s="22"/>
      <c r="I40" s="22"/>
      <c r="J40" s="22"/>
      <c r="K40" s="22"/>
      <c r="L40" s="22"/>
      <c r="M40" s="22"/>
      <c r="N40" s="22"/>
      <c r="O40" s="29"/>
      <c r="P40" s="29"/>
      <c r="Q40" s="29"/>
      <c r="R40" s="29"/>
      <c r="S40" s="22"/>
    </row>
    <row r="41" spans="1:19" x14ac:dyDescent="0.25">
      <c r="A41" s="22"/>
      <c r="B41" s="22"/>
      <c r="C41" s="22"/>
      <c r="D41" s="22"/>
      <c r="E41" s="22"/>
      <c r="F41" s="22"/>
      <c r="G41" s="22"/>
      <c r="H41" s="22"/>
      <c r="I41" s="22"/>
      <c r="J41" s="22"/>
      <c r="K41" s="22"/>
      <c r="L41" s="22"/>
      <c r="M41" s="22"/>
      <c r="N41" s="22"/>
      <c r="O41" s="29"/>
      <c r="P41" s="29"/>
      <c r="Q41" s="29"/>
      <c r="R41" s="29"/>
      <c r="S41" s="22"/>
    </row>
    <row r="42" spans="1:19" x14ac:dyDescent="0.25">
      <c r="A42" s="22"/>
      <c r="B42" s="22"/>
      <c r="C42" s="22"/>
      <c r="D42" s="22"/>
      <c r="E42" s="22"/>
      <c r="F42" s="22"/>
      <c r="G42" s="22"/>
      <c r="H42" s="22"/>
      <c r="I42" s="22"/>
      <c r="J42" s="22"/>
      <c r="K42" s="22"/>
      <c r="L42" s="22"/>
      <c r="M42" s="22"/>
      <c r="N42" s="22"/>
      <c r="O42" s="29"/>
      <c r="P42" s="29"/>
      <c r="Q42" s="29"/>
      <c r="R42" s="29"/>
      <c r="S42" s="22"/>
    </row>
    <row r="43" spans="1:19" x14ac:dyDescent="0.25">
      <c r="A43" s="22"/>
      <c r="B43" s="22"/>
      <c r="C43" s="22"/>
      <c r="D43" s="22"/>
      <c r="E43" s="22"/>
      <c r="F43" s="22"/>
      <c r="G43" s="22"/>
      <c r="H43" s="22"/>
      <c r="I43" s="22"/>
      <c r="J43" s="22"/>
      <c r="K43" s="22"/>
      <c r="L43" s="22"/>
      <c r="M43" s="22"/>
      <c r="N43" s="22"/>
      <c r="O43" s="29"/>
      <c r="P43" s="29"/>
      <c r="Q43" s="29"/>
      <c r="R43" s="29"/>
      <c r="S43" s="22"/>
    </row>
    <row r="44" spans="1:19" x14ac:dyDescent="0.25">
      <c r="A44" s="22"/>
      <c r="B44" s="22"/>
      <c r="C44" s="22"/>
      <c r="D44" s="22"/>
      <c r="E44" s="22"/>
      <c r="F44" s="22"/>
      <c r="G44" s="22"/>
      <c r="H44" s="22"/>
      <c r="I44" s="22"/>
      <c r="J44" s="22"/>
      <c r="K44" s="22"/>
      <c r="L44" s="22"/>
      <c r="M44" s="22"/>
      <c r="N44" s="22"/>
      <c r="O44" s="29"/>
      <c r="P44" s="29"/>
      <c r="Q44" s="29"/>
      <c r="R44" s="29"/>
      <c r="S44" s="22"/>
    </row>
    <row r="45" spans="1:19" x14ac:dyDescent="0.25">
      <c r="A45" s="22"/>
      <c r="B45" s="22"/>
      <c r="C45" s="22"/>
      <c r="D45" s="22"/>
      <c r="E45" s="22"/>
      <c r="F45" s="22"/>
      <c r="G45" s="22"/>
      <c r="H45" s="22"/>
      <c r="I45" s="22"/>
      <c r="J45" s="22"/>
      <c r="K45" s="22"/>
      <c r="L45" s="22"/>
      <c r="M45" s="22"/>
      <c r="N45" s="22"/>
      <c r="O45" s="29"/>
      <c r="P45" s="29"/>
      <c r="Q45" s="29"/>
      <c r="R45" s="29"/>
      <c r="S45" s="22"/>
    </row>
    <row r="46" spans="1:19" x14ac:dyDescent="0.25">
      <c r="A46" s="22"/>
      <c r="B46" s="22"/>
      <c r="C46" s="22"/>
      <c r="D46" s="22"/>
      <c r="E46" s="22"/>
      <c r="F46" s="22"/>
      <c r="G46" s="22"/>
      <c r="H46" s="22"/>
      <c r="I46" s="22"/>
      <c r="J46" s="22"/>
      <c r="K46" s="22"/>
      <c r="L46" s="22"/>
      <c r="M46" s="22"/>
      <c r="N46" s="22"/>
      <c r="O46" s="29"/>
      <c r="P46" s="29"/>
      <c r="Q46" s="29"/>
      <c r="R46" s="29"/>
      <c r="S46" s="22"/>
    </row>
    <row r="47" spans="1:19" x14ac:dyDescent="0.25">
      <c r="A47" s="22"/>
      <c r="B47" s="22"/>
      <c r="C47" s="22"/>
      <c r="D47" s="22"/>
      <c r="E47" s="22"/>
      <c r="F47" s="22"/>
      <c r="G47" s="22"/>
      <c r="H47" s="22"/>
      <c r="I47" s="22"/>
      <c r="J47" s="22"/>
      <c r="K47" s="22"/>
      <c r="L47" s="22"/>
      <c r="M47" s="22"/>
      <c r="N47" s="22"/>
      <c r="O47" s="29"/>
      <c r="P47" s="29"/>
      <c r="Q47" s="29"/>
      <c r="R47" s="29"/>
      <c r="S47" s="22"/>
    </row>
    <row r="48" spans="1:19" x14ac:dyDescent="0.25">
      <c r="A48" s="22"/>
      <c r="B48" s="22"/>
      <c r="C48" s="22"/>
      <c r="D48" s="22"/>
      <c r="E48" s="22"/>
      <c r="F48" s="22"/>
      <c r="G48" s="22"/>
      <c r="H48" s="22"/>
      <c r="I48" s="22"/>
      <c r="J48" s="22"/>
      <c r="K48" s="22"/>
      <c r="L48" s="22"/>
      <c r="M48" s="22"/>
      <c r="N48" s="22"/>
      <c r="O48" s="29"/>
      <c r="P48" s="29"/>
      <c r="Q48" s="29"/>
      <c r="R48" s="29"/>
      <c r="S48" s="22"/>
    </row>
    <row r="49" spans="1:19" x14ac:dyDescent="0.25">
      <c r="A49" s="22"/>
      <c r="B49" s="22"/>
      <c r="C49" s="22"/>
      <c r="D49" s="22"/>
      <c r="E49" s="22"/>
      <c r="F49" s="22"/>
      <c r="G49" s="22"/>
      <c r="H49" s="22"/>
      <c r="I49" s="22"/>
      <c r="J49" s="22"/>
      <c r="K49" s="22"/>
      <c r="L49" s="22"/>
      <c r="M49" s="22"/>
      <c r="N49" s="22"/>
      <c r="O49" s="29"/>
      <c r="P49" s="29"/>
      <c r="Q49" s="29"/>
      <c r="R49" s="29"/>
      <c r="S49" s="22"/>
    </row>
    <row r="50" spans="1:19" x14ac:dyDescent="0.25">
      <c r="A50" s="22"/>
      <c r="B50" s="22"/>
      <c r="C50" s="22"/>
      <c r="D50" s="22"/>
      <c r="E50" s="22"/>
      <c r="F50" s="22"/>
      <c r="G50" s="22"/>
      <c r="H50" s="22"/>
      <c r="I50" s="22"/>
      <c r="J50" s="22"/>
      <c r="K50" s="22"/>
      <c r="L50" s="22"/>
      <c r="M50" s="22"/>
      <c r="N50" s="22"/>
      <c r="O50" s="22"/>
      <c r="P50" s="22"/>
      <c r="Q50" s="22"/>
      <c r="R50" s="22"/>
      <c r="S50" s="22"/>
    </row>
    <row r="51" spans="1:19" x14ac:dyDescent="0.25">
      <c r="A51" s="22"/>
      <c r="B51" s="22"/>
      <c r="C51" s="22"/>
      <c r="D51" s="22"/>
      <c r="E51" s="22"/>
      <c r="F51" s="22"/>
      <c r="G51" s="22"/>
      <c r="H51" s="22"/>
      <c r="I51" s="22"/>
      <c r="J51" s="22"/>
      <c r="K51" s="22"/>
      <c r="L51" s="22"/>
      <c r="M51" s="22"/>
      <c r="N51" s="22"/>
      <c r="O51" s="22"/>
      <c r="P51" s="22"/>
      <c r="Q51" s="22"/>
      <c r="R51" s="22"/>
      <c r="S51" s="22"/>
    </row>
    <row r="52" spans="1:19" x14ac:dyDescent="0.25">
      <c r="A52" s="22"/>
      <c r="B52" s="22"/>
      <c r="C52" s="22"/>
      <c r="D52" s="22"/>
      <c r="E52" s="22"/>
      <c r="F52" s="22"/>
      <c r="G52" s="22"/>
      <c r="H52" s="22"/>
      <c r="I52" s="22"/>
      <c r="J52" s="22"/>
      <c r="K52" s="22"/>
      <c r="L52" s="22"/>
      <c r="M52" s="22"/>
      <c r="N52" s="22"/>
      <c r="O52" s="22"/>
      <c r="P52" s="22"/>
      <c r="Q52" s="22"/>
      <c r="R52" s="22"/>
      <c r="S52" s="22"/>
    </row>
    <row r="53" spans="1:19" x14ac:dyDescent="0.25">
      <c r="A53" s="22"/>
      <c r="B53" s="22"/>
      <c r="C53" s="22"/>
      <c r="D53" s="22"/>
      <c r="E53" s="22"/>
      <c r="F53" s="22"/>
      <c r="G53" s="22"/>
      <c r="H53" s="22"/>
      <c r="I53" s="22"/>
      <c r="J53" s="22"/>
      <c r="K53" s="22"/>
      <c r="L53" s="22"/>
      <c r="M53" s="22"/>
      <c r="N53" s="22"/>
      <c r="O53" s="22"/>
      <c r="P53" s="22"/>
      <c r="Q53" s="22"/>
      <c r="R53" s="22"/>
      <c r="S53" s="22"/>
    </row>
    <row r="54" spans="1:19" x14ac:dyDescent="0.25">
      <c r="A54" s="22"/>
      <c r="B54" s="22"/>
      <c r="C54" s="22"/>
      <c r="D54" s="22"/>
      <c r="E54" s="22"/>
      <c r="F54" s="22"/>
      <c r="G54" s="22"/>
      <c r="H54" s="22"/>
      <c r="I54" s="22"/>
      <c r="J54" s="22"/>
      <c r="K54" s="22"/>
      <c r="L54" s="22"/>
      <c r="M54" s="22"/>
      <c r="N54" s="22"/>
      <c r="O54" s="22"/>
      <c r="P54" s="22"/>
      <c r="Q54" s="22"/>
      <c r="R54" s="22"/>
      <c r="S54" s="22"/>
    </row>
    <row r="55" spans="1:19" x14ac:dyDescent="0.25">
      <c r="A55" s="22"/>
      <c r="B55" s="22"/>
      <c r="C55" s="22"/>
      <c r="D55" s="22"/>
      <c r="E55" s="22"/>
      <c r="F55" s="22"/>
      <c r="G55" s="22"/>
      <c r="H55" s="22"/>
      <c r="I55" s="22"/>
      <c r="J55" s="22"/>
      <c r="K55" s="22"/>
      <c r="L55" s="22"/>
      <c r="M55" s="22"/>
      <c r="N55" s="22"/>
      <c r="O55" s="22"/>
      <c r="P55" s="22"/>
      <c r="Q55" s="22"/>
      <c r="R55" s="22"/>
      <c r="S55" s="22"/>
    </row>
    <row r="56" spans="1:19" x14ac:dyDescent="0.25">
      <c r="A56" s="22"/>
      <c r="B56" s="22"/>
      <c r="C56" s="22" t="s">
        <v>7</v>
      </c>
      <c r="D56" s="22"/>
      <c r="E56" s="22"/>
      <c r="F56" s="22"/>
      <c r="G56" s="22"/>
      <c r="H56" s="22"/>
      <c r="I56" s="22"/>
      <c r="J56" s="22"/>
      <c r="K56" s="22" t="s">
        <v>7</v>
      </c>
      <c r="L56" s="22"/>
      <c r="M56" s="22"/>
      <c r="N56" s="22"/>
      <c r="O56" s="22"/>
      <c r="P56" s="22"/>
      <c r="Q56" s="22"/>
      <c r="R56" s="22"/>
      <c r="S56" s="22"/>
    </row>
    <row r="57" spans="1:19" ht="30" customHeight="1" x14ac:dyDescent="0.25">
      <c r="A57" s="22"/>
      <c r="B57" s="22"/>
      <c r="C57" s="22"/>
      <c r="D57" s="22"/>
      <c r="E57" s="22"/>
      <c r="F57" s="22"/>
      <c r="G57" s="22"/>
      <c r="H57" s="22"/>
      <c r="I57" s="22"/>
      <c r="J57" s="22"/>
      <c r="K57" s="22"/>
      <c r="L57" s="22"/>
      <c r="M57" s="22"/>
      <c r="N57" s="22"/>
      <c r="O57" s="22"/>
      <c r="P57" s="22"/>
      <c r="Q57" s="22"/>
      <c r="R57" s="22"/>
      <c r="S57" s="22"/>
    </row>
    <row r="58" spans="1:19" x14ac:dyDescent="0.25">
      <c r="A58" s="22"/>
      <c r="B58" s="22"/>
      <c r="C58" s="22"/>
      <c r="D58" s="22"/>
      <c r="E58" s="22"/>
      <c r="F58" s="22"/>
      <c r="G58" s="22"/>
      <c r="H58" s="22"/>
      <c r="I58" s="22"/>
      <c r="J58" s="22"/>
      <c r="K58" s="22"/>
      <c r="L58" s="22"/>
      <c r="M58" s="22"/>
      <c r="N58" s="22"/>
      <c r="O58" s="22"/>
      <c r="P58" s="22"/>
      <c r="Q58" s="22"/>
      <c r="R58" s="22"/>
      <c r="S58" s="22"/>
    </row>
    <row r="59" spans="1:19" x14ac:dyDescent="0.25">
      <c r="A59" s="22"/>
      <c r="B59" s="22"/>
      <c r="C59" s="22"/>
      <c r="D59" s="22"/>
      <c r="E59" s="22"/>
      <c r="F59" s="22"/>
      <c r="G59" s="22"/>
      <c r="H59" s="22"/>
      <c r="I59" s="22"/>
      <c r="J59" s="22"/>
      <c r="K59" s="22"/>
      <c r="L59" s="22"/>
      <c r="M59" s="22"/>
      <c r="N59" s="22"/>
      <c r="O59" s="22"/>
      <c r="P59" s="22"/>
      <c r="Q59" s="22"/>
      <c r="R59" s="22"/>
      <c r="S59" s="22"/>
    </row>
    <row r="60" spans="1:19" x14ac:dyDescent="0.25">
      <c r="A60" s="22"/>
      <c r="B60" s="22"/>
      <c r="C60" s="22"/>
      <c r="D60" s="22"/>
      <c r="E60" s="22"/>
      <c r="F60" s="22"/>
      <c r="G60" s="22"/>
      <c r="H60" s="22"/>
      <c r="I60" s="22"/>
      <c r="J60" s="22"/>
      <c r="K60" s="22"/>
      <c r="L60" s="22"/>
      <c r="M60" s="22"/>
      <c r="N60" s="22"/>
      <c r="O60" s="22"/>
      <c r="P60" s="22"/>
      <c r="Q60" s="22"/>
      <c r="R60" s="22"/>
      <c r="S60" s="22"/>
    </row>
    <row r="61" spans="1:19" x14ac:dyDescent="0.25">
      <c r="A61" s="22"/>
      <c r="B61" s="22"/>
      <c r="C61" s="22"/>
      <c r="D61" s="22"/>
      <c r="E61" s="22"/>
      <c r="F61" s="22"/>
      <c r="G61" s="22"/>
      <c r="H61" s="22"/>
      <c r="I61" s="22"/>
      <c r="J61" s="22"/>
      <c r="K61" s="22"/>
      <c r="L61" s="22"/>
      <c r="M61" s="22"/>
      <c r="N61" s="22"/>
      <c r="O61" s="22"/>
      <c r="P61" s="22"/>
      <c r="Q61" s="22"/>
      <c r="R61" s="22"/>
      <c r="S61" s="22"/>
    </row>
    <row r="62" spans="1:19" x14ac:dyDescent="0.25">
      <c r="A62" s="22"/>
      <c r="B62" s="22"/>
      <c r="C62" s="22"/>
      <c r="D62" s="22"/>
      <c r="E62" s="22"/>
      <c r="F62" s="22"/>
      <c r="G62" s="22"/>
      <c r="H62" s="22"/>
      <c r="I62" s="22"/>
      <c r="J62" s="22"/>
      <c r="K62" s="22"/>
      <c r="L62" s="22"/>
      <c r="M62" s="22"/>
      <c r="N62" s="22"/>
      <c r="O62" s="22"/>
      <c r="P62" s="22"/>
      <c r="Q62" s="22"/>
      <c r="R62" s="22"/>
      <c r="S62" s="22"/>
    </row>
    <row r="63" spans="1:19" x14ac:dyDescent="0.25">
      <c r="A63" s="22"/>
      <c r="B63" s="22"/>
      <c r="C63" s="22"/>
      <c r="D63" s="22"/>
      <c r="E63" s="22"/>
      <c r="F63" s="22"/>
      <c r="G63" s="22"/>
      <c r="H63" s="22"/>
      <c r="I63" s="22"/>
      <c r="J63" s="22"/>
      <c r="K63" s="22"/>
      <c r="L63" s="22"/>
      <c r="M63" s="22"/>
      <c r="N63" s="22"/>
      <c r="O63" s="22"/>
      <c r="P63" s="22"/>
      <c r="Q63" s="22"/>
      <c r="R63" s="22"/>
      <c r="S63" s="22"/>
    </row>
    <row r="64" spans="1:19" x14ac:dyDescent="0.25">
      <c r="A64" s="22"/>
      <c r="B64" s="22"/>
      <c r="C64" s="22"/>
      <c r="D64" s="22"/>
      <c r="E64" s="22"/>
      <c r="F64" s="22"/>
      <c r="G64" s="22"/>
      <c r="H64" s="22"/>
      <c r="I64" s="22"/>
      <c r="J64" s="22"/>
      <c r="K64" s="22"/>
      <c r="L64" s="22"/>
      <c r="M64" s="22"/>
      <c r="N64" s="22"/>
      <c r="O64" s="22"/>
      <c r="P64" s="22"/>
      <c r="Q64" s="22"/>
      <c r="R64" s="22"/>
      <c r="S64" s="22"/>
    </row>
    <row r="65" spans="1:19" x14ac:dyDescent="0.25">
      <c r="A65" s="22"/>
      <c r="B65" s="22"/>
      <c r="C65" s="22"/>
      <c r="D65" s="22"/>
      <c r="E65" s="22"/>
      <c r="F65" s="22"/>
      <c r="G65" s="22"/>
      <c r="H65" s="22"/>
      <c r="I65" s="22"/>
      <c r="J65" s="22"/>
      <c r="K65" s="22"/>
      <c r="L65" s="22"/>
      <c r="M65" s="22"/>
      <c r="N65" s="22"/>
      <c r="O65" s="22"/>
      <c r="P65" s="22"/>
      <c r="Q65" s="22"/>
      <c r="R65" s="22"/>
      <c r="S65" s="22"/>
    </row>
    <row r="66" spans="1:19" x14ac:dyDescent="0.25">
      <c r="A66" s="22"/>
      <c r="B66" s="22"/>
      <c r="C66" s="22"/>
      <c r="D66" s="22"/>
      <c r="E66" s="22"/>
      <c r="F66" s="22"/>
      <c r="G66" s="22"/>
      <c r="H66" s="22"/>
      <c r="I66" s="22"/>
      <c r="J66" s="22"/>
      <c r="K66" s="22"/>
      <c r="L66" s="22"/>
      <c r="M66" s="22"/>
      <c r="N66" s="22"/>
      <c r="O66" s="22"/>
      <c r="P66" s="22"/>
      <c r="Q66" s="22"/>
      <c r="R66" s="22"/>
      <c r="S66" s="22"/>
    </row>
    <row r="67" spans="1:19" x14ac:dyDescent="0.25">
      <c r="A67" s="22"/>
      <c r="B67" s="22"/>
      <c r="C67" s="22"/>
      <c r="D67" s="22"/>
      <c r="E67" s="22"/>
      <c r="F67" s="22"/>
      <c r="G67" s="22"/>
      <c r="H67" s="22"/>
      <c r="I67" s="22"/>
      <c r="J67" s="22"/>
      <c r="K67" s="22"/>
      <c r="L67" s="22"/>
      <c r="M67" s="22"/>
      <c r="N67" s="22"/>
      <c r="O67" s="22"/>
      <c r="P67" s="22"/>
      <c r="Q67" s="22"/>
      <c r="R67" s="22"/>
      <c r="S67" s="22"/>
    </row>
    <row r="68" spans="1:19" x14ac:dyDescent="0.25">
      <c r="A68" s="22"/>
      <c r="B68" s="22"/>
      <c r="C68" s="22"/>
      <c r="D68" s="22"/>
      <c r="E68" s="22"/>
      <c r="F68" s="22"/>
      <c r="G68" s="22"/>
      <c r="H68" s="22"/>
      <c r="I68" s="22"/>
      <c r="J68" s="22"/>
      <c r="K68" s="22"/>
      <c r="L68" s="22"/>
      <c r="M68" s="22"/>
      <c r="N68" s="22"/>
      <c r="O68" s="22"/>
      <c r="P68" s="22"/>
      <c r="Q68" s="22"/>
      <c r="R68" s="22"/>
      <c r="S68" s="22"/>
    </row>
    <row r="69" spans="1:19" x14ac:dyDescent="0.25">
      <c r="A69" s="22"/>
      <c r="B69" s="22"/>
      <c r="C69" s="22"/>
      <c r="D69" s="22"/>
      <c r="E69" s="22"/>
      <c r="F69" s="22"/>
      <c r="G69" s="22"/>
      <c r="H69" s="22"/>
      <c r="I69" s="22"/>
      <c r="J69" s="22"/>
      <c r="K69" s="22"/>
      <c r="L69" s="22"/>
      <c r="M69" s="22"/>
      <c r="N69" s="22"/>
      <c r="O69" s="22"/>
      <c r="P69" s="22"/>
      <c r="Q69" s="22"/>
      <c r="R69" s="22"/>
      <c r="S69" s="22"/>
    </row>
    <row r="70" spans="1:19" x14ac:dyDescent="0.25">
      <c r="A70" s="22"/>
      <c r="B70" s="22"/>
      <c r="C70" s="22"/>
      <c r="D70" s="22"/>
      <c r="E70" s="22"/>
      <c r="F70" s="22"/>
      <c r="G70" s="22"/>
      <c r="H70" s="22"/>
      <c r="I70" s="22"/>
      <c r="J70" s="22"/>
      <c r="K70" s="22"/>
      <c r="L70" s="22"/>
      <c r="M70" s="22"/>
      <c r="N70" s="22"/>
      <c r="O70" s="22"/>
      <c r="P70" s="22"/>
      <c r="Q70" s="22"/>
      <c r="R70" s="22"/>
      <c r="S70" s="22"/>
    </row>
    <row r="71" spans="1:19" x14ac:dyDescent="0.25">
      <c r="A71" s="22"/>
      <c r="B71" s="22"/>
      <c r="C71" s="22"/>
      <c r="D71" s="22"/>
      <c r="E71" s="22"/>
      <c r="F71" s="22"/>
      <c r="G71" s="22"/>
      <c r="H71" s="22"/>
      <c r="I71" s="22"/>
      <c r="J71" s="22"/>
      <c r="K71" s="22"/>
      <c r="L71" s="22"/>
      <c r="M71" s="22"/>
      <c r="N71" s="22"/>
      <c r="O71" s="22"/>
      <c r="P71" s="22"/>
      <c r="Q71" s="22"/>
      <c r="R71" s="22"/>
      <c r="S71" s="22"/>
    </row>
    <row r="72" spans="1:19" x14ac:dyDescent="0.25">
      <c r="A72" s="22"/>
      <c r="B72" s="22"/>
      <c r="C72" s="22"/>
      <c r="D72" s="22"/>
      <c r="E72" s="22"/>
      <c r="F72" s="22"/>
      <c r="G72" s="22"/>
      <c r="H72" s="22"/>
      <c r="I72" s="22"/>
      <c r="J72" s="22"/>
      <c r="K72" s="22"/>
      <c r="L72" s="22"/>
      <c r="M72" s="22"/>
      <c r="N72" s="22"/>
      <c r="O72" s="22"/>
      <c r="P72" s="22"/>
      <c r="Q72" s="22"/>
      <c r="R72" s="22"/>
      <c r="S72" s="22"/>
    </row>
    <row r="73" spans="1:19" x14ac:dyDescent="0.25">
      <c r="A73" s="22"/>
      <c r="B73" s="22"/>
      <c r="C73" s="22"/>
      <c r="D73" s="22"/>
      <c r="E73" s="22"/>
      <c r="F73" s="22"/>
      <c r="G73" s="22"/>
      <c r="H73" s="22"/>
      <c r="I73" s="22"/>
      <c r="J73" s="22"/>
      <c r="K73" s="22"/>
      <c r="L73" s="22"/>
      <c r="M73" s="22"/>
      <c r="N73" s="22"/>
      <c r="O73" s="22"/>
      <c r="P73" s="22"/>
      <c r="Q73" s="22"/>
      <c r="R73" s="22"/>
      <c r="S73" s="22"/>
    </row>
    <row r="74" spans="1:19" x14ac:dyDescent="0.25">
      <c r="A74" s="22"/>
      <c r="B74" s="22"/>
      <c r="C74" s="22"/>
      <c r="D74" s="22"/>
      <c r="E74" s="22"/>
      <c r="F74" s="22"/>
      <c r="G74" s="22"/>
      <c r="H74" s="22"/>
      <c r="I74" s="22"/>
      <c r="J74" s="22"/>
      <c r="K74" s="22"/>
      <c r="L74" s="22"/>
      <c r="M74" s="22"/>
      <c r="N74" s="22"/>
      <c r="O74" s="22"/>
      <c r="P74" s="22"/>
      <c r="Q74" s="22"/>
      <c r="R74" s="22"/>
      <c r="S74" s="22"/>
    </row>
    <row r="75" spans="1:19" x14ac:dyDescent="0.25">
      <c r="A75" s="22"/>
      <c r="B75" s="22"/>
      <c r="C75" s="22"/>
      <c r="D75" s="22"/>
      <c r="E75" s="22"/>
      <c r="F75" s="22"/>
      <c r="G75" s="22"/>
      <c r="H75" s="22"/>
      <c r="I75" s="22"/>
      <c r="J75" s="22"/>
      <c r="K75" s="22"/>
      <c r="L75" s="22"/>
      <c r="M75" s="22"/>
      <c r="N75" s="22"/>
      <c r="O75" s="22"/>
      <c r="P75" s="22"/>
      <c r="Q75" s="22"/>
      <c r="R75" s="22"/>
      <c r="S75" s="22"/>
    </row>
    <row r="76" spans="1:19" x14ac:dyDescent="0.25">
      <c r="A76" s="22"/>
      <c r="B76" s="22"/>
      <c r="C76" s="22"/>
      <c r="D76" s="22"/>
      <c r="E76" s="22"/>
      <c r="F76" s="22"/>
      <c r="G76" s="22"/>
      <c r="H76" s="22"/>
      <c r="I76" s="22"/>
      <c r="J76" s="22"/>
      <c r="K76" s="22"/>
      <c r="L76" s="22"/>
      <c r="M76" s="22"/>
      <c r="N76" s="22"/>
      <c r="O76" s="22"/>
      <c r="P76" s="22"/>
      <c r="Q76" s="22"/>
      <c r="R76" s="22"/>
      <c r="S76" s="22"/>
    </row>
    <row r="77" spans="1:19" x14ac:dyDescent="0.25">
      <c r="A77" s="22"/>
      <c r="B77" s="22"/>
      <c r="C77" s="22"/>
      <c r="D77" s="22"/>
      <c r="E77" s="22"/>
      <c r="F77" s="22"/>
      <c r="G77" s="22"/>
      <c r="H77" s="22"/>
      <c r="I77" s="22"/>
      <c r="J77" s="22"/>
      <c r="K77" s="22"/>
      <c r="L77" s="22"/>
      <c r="M77" s="22"/>
      <c r="N77" s="22"/>
      <c r="O77" s="22"/>
      <c r="P77" s="22"/>
      <c r="Q77" s="22"/>
      <c r="R77" s="22"/>
      <c r="S77" s="22"/>
    </row>
    <row r="78" spans="1:19" x14ac:dyDescent="0.25">
      <c r="A78" s="22"/>
      <c r="B78" s="22"/>
      <c r="C78" s="22"/>
      <c r="D78" s="22"/>
      <c r="E78" s="22"/>
      <c r="F78" s="22"/>
      <c r="G78" s="22"/>
      <c r="H78" s="22"/>
      <c r="I78" s="22"/>
      <c r="J78" s="22"/>
      <c r="K78" s="22"/>
      <c r="L78" s="22"/>
      <c r="M78" s="22"/>
      <c r="N78" s="22"/>
      <c r="O78" s="22"/>
      <c r="P78" s="22"/>
      <c r="Q78" s="22"/>
      <c r="R78" s="22"/>
      <c r="S78" s="22"/>
    </row>
    <row r="79" spans="1:19" x14ac:dyDescent="0.25">
      <c r="A79" s="22"/>
      <c r="B79" s="22"/>
      <c r="C79" s="22"/>
      <c r="D79" s="22"/>
      <c r="E79" s="22"/>
      <c r="F79" s="22"/>
      <c r="G79" s="22"/>
      <c r="H79" s="22"/>
      <c r="I79" s="22"/>
      <c r="J79" s="22"/>
      <c r="K79" s="22"/>
      <c r="L79" s="22"/>
      <c r="M79" s="22"/>
      <c r="N79" s="22"/>
      <c r="O79" s="22"/>
      <c r="P79" s="22"/>
      <c r="Q79" s="22"/>
      <c r="R79" s="22"/>
      <c r="S79" s="22"/>
    </row>
    <row r="80" spans="1:19" x14ac:dyDescent="0.25">
      <c r="A80" s="22"/>
      <c r="B80" s="22"/>
      <c r="C80" s="22"/>
      <c r="D80" s="22"/>
      <c r="E80" s="22"/>
      <c r="F80" s="22"/>
      <c r="G80" s="22"/>
      <c r="H80" s="22"/>
      <c r="I80" s="22"/>
      <c r="J80" s="22"/>
      <c r="K80" s="22"/>
      <c r="L80" s="22"/>
      <c r="M80" s="22"/>
      <c r="N80" s="22"/>
      <c r="O80" s="22"/>
      <c r="P80" s="22"/>
      <c r="Q80" s="22"/>
      <c r="R80" s="22"/>
      <c r="S80" s="22"/>
    </row>
    <row r="81" spans="1:19" x14ac:dyDescent="0.25">
      <c r="A81" s="22"/>
      <c r="B81" s="22"/>
      <c r="C81" s="22"/>
      <c r="D81" s="22"/>
      <c r="E81" s="22"/>
      <c r="F81" s="22"/>
      <c r="G81" s="22"/>
      <c r="H81" s="22"/>
      <c r="I81" s="22"/>
      <c r="J81" s="22"/>
      <c r="K81" s="22"/>
      <c r="L81" s="22"/>
      <c r="M81" s="22"/>
      <c r="N81" s="22"/>
      <c r="O81" s="22"/>
      <c r="P81" s="22"/>
      <c r="Q81" s="22"/>
      <c r="R81" s="22"/>
      <c r="S81" s="22"/>
    </row>
    <row r="82" spans="1:19" x14ac:dyDescent="0.25">
      <c r="A82" s="22"/>
      <c r="B82" s="22"/>
      <c r="C82" s="22"/>
      <c r="D82" s="22"/>
      <c r="E82" s="22"/>
      <c r="F82" s="22"/>
      <c r="G82" s="22"/>
      <c r="H82" s="22"/>
      <c r="I82" s="22"/>
      <c r="J82" s="22"/>
      <c r="K82" s="22"/>
      <c r="L82" s="22"/>
      <c r="M82" s="22"/>
      <c r="N82" s="22"/>
      <c r="O82" s="22"/>
      <c r="P82" s="22"/>
      <c r="Q82" s="22"/>
      <c r="R82" s="22"/>
      <c r="S82" s="22"/>
    </row>
    <row r="83" spans="1:19" x14ac:dyDescent="0.25">
      <c r="A83" s="22"/>
      <c r="B83" s="22"/>
      <c r="C83" s="22"/>
      <c r="D83" s="22"/>
      <c r="E83" s="22"/>
      <c r="F83" s="22"/>
      <c r="G83" s="22"/>
      <c r="H83" s="22"/>
      <c r="I83" s="22"/>
      <c r="J83" s="22"/>
      <c r="K83" s="22"/>
      <c r="L83" s="22"/>
      <c r="M83" s="22"/>
      <c r="N83" s="22"/>
      <c r="O83" s="22"/>
      <c r="P83" s="22"/>
      <c r="Q83" s="22"/>
      <c r="R83" s="22"/>
      <c r="S83" s="22"/>
    </row>
    <row r="84" spans="1:19" x14ac:dyDescent="0.25">
      <c r="A84" s="22"/>
      <c r="B84" s="22"/>
      <c r="C84" s="22"/>
      <c r="D84" s="22"/>
      <c r="E84" s="22"/>
      <c r="F84" s="22"/>
      <c r="G84" s="22"/>
      <c r="H84" s="22"/>
      <c r="I84" s="22"/>
      <c r="J84" s="22"/>
      <c r="K84" s="22"/>
      <c r="L84" s="22"/>
      <c r="M84" s="22"/>
      <c r="N84" s="22"/>
      <c r="O84" s="22"/>
      <c r="P84" s="22"/>
      <c r="Q84" s="22"/>
      <c r="R84" s="22"/>
      <c r="S84" s="22"/>
    </row>
    <row r="85" spans="1:19" x14ac:dyDescent="0.25">
      <c r="A85" s="22"/>
      <c r="B85" s="22"/>
      <c r="C85" s="22"/>
      <c r="D85" s="22"/>
      <c r="E85" s="22"/>
      <c r="F85" s="22"/>
      <c r="G85" s="22"/>
      <c r="H85" s="22"/>
      <c r="I85" s="22"/>
      <c r="J85" s="22"/>
      <c r="K85" s="22"/>
      <c r="L85" s="22"/>
      <c r="M85" s="22"/>
      <c r="N85" s="22"/>
      <c r="O85" s="22"/>
      <c r="P85" s="22"/>
      <c r="Q85" s="22"/>
      <c r="R85" s="22"/>
      <c r="S85" s="22"/>
    </row>
    <row r="86" spans="1:19" x14ac:dyDescent="0.25">
      <c r="A86" s="22"/>
      <c r="B86" s="22"/>
      <c r="C86" s="22"/>
      <c r="D86" s="22"/>
      <c r="E86" s="22"/>
      <c r="F86" s="22"/>
      <c r="G86" s="22"/>
      <c r="H86" s="22"/>
      <c r="I86" s="22"/>
      <c r="J86" s="22"/>
      <c r="K86" s="22"/>
      <c r="L86" s="22"/>
      <c r="M86" s="22"/>
      <c r="N86" s="22"/>
      <c r="O86" s="22"/>
      <c r="P86" s="22"/>
      <c r="Q86" s="22"/>
      <c r="R86" s="22"/>
      <c r="S86" s="22"/>
    </row>
    <row r="87" spans="1:19" x14ac:dyDescent="0.25">
      <c r="A87" s="22"/>
      <c r="B87" s="22"/>
      <c r="C87" s="22"/>
      <c r="D87" s="22"/>
      <c r="E87" s="22"/>
      <c r="F87" s="22"/>
      <c r="G87" s="22"/>
      <c r="H87" s="22"/>
      <c r="I87" s="22"/>
      <c r="J87" s="22"/>
      <c r="K87" s="22"/>
      <c r="L87" s="22"/>
      <c r="M87" s="22"/>
      <c r="N87" s="22"/>
      <c r="O87" s="22"/>
      <c r="P87" s="22"/>
      <c r="Q87" s="22"/>
      <c r="R87" s="22"/>
      <c r="S87" s="22"/>
    </row>
    <row r="88" spans="1:19" x14ac:dyDescent="0.25">
      <c r="A88" s="22"/>
      <c r="B88" s="22"/>
      <c r="C88" s="22"/>
      <c r="D88" s="22"/>
      <c r="E88" s="22"/>
      <c r="F88" s="22"/>
      <c r="G88" s="22"/>
      <c r="H88" s="22"/>
      <c r="I88" s="22"/>
      <c r="J88" s="22"/>
      <c r="K88" s="22"/>
      <c r="L88" s="22"/>
      <c r="M88" s="22"/>
      <c r="N88" s="22"/>
      <c r="O88" s="22"/>
      <c r="P88" s="22"/>
      <c r="Q88" s="22"/>
      <c r="R88" s="22"/>
      <c r="S88" s="22"/>
    </row>
    <row r="89" spans="1:19" x14ac:dyDescent="0.25">
      <c r="A89" s="22"/>
      <c r="B89" s="22"/>
      <c r="C89" s="22"/>
      <c r="D89" s="22"/>
      <c r="E89" s="22"/>
      <c r="F89" s="22"/>
      <c r="G89" s="22"/>
      <c r="H89" s="22"/>
      <c r="I89" s="22"/>
      <c r="J89" s="22"/>
      <c r="K89" s="22"/>
      <c r="L89" s="22"/>
      <c r="M89" s="22"/>
      <c r="N89" s="22"/>
      <c r="O89" s="22"/>
      <c r="P89" s="22"/>
      <c r="Q89" s="22"/>
      <c r="R89" s="22"/>
      <c r="S89" s="22"/>
    </row>
    <row r="90" spans="1:19" x14ac:dyDescent="0.25">
      <c r="A90" s="22"/>
      <c r="B90" s="22"/>
      <c r="C90" s="22"/>
      <c r="D90" s="22"/>
      <c r="E90" s="22"/>
      <c r="F90" s="22"/>
      <c r="G90" s="22"/>
      <c r="H90" s="22"/>
      <c r="I90" s="22"/>
      <c r="J90" s="22"/>
      <c r="K90" s="22"/>
      <c r="L90" s="22"/>
      <c r="M90" s="22"/>
      <c r="N90" s="22"/>
      <c r="O90" s="22"/>
      <c r="P90" s="22"/>
      <c r="Q90" s="22"/>
      <c r="R90" s="22"/>
      <c r="S90" s="22"/>
    </row>
    <row r="91" spans="1:19" x14ac:dyDescent="0.25">
      <c r="A91" s="22"/>
      <c r="B91" s="22"/>
      <c r="C91" s="22"/>
      <c r="D91" s="22"/>
      <c r="E91" s="22"/>
      <c r="F91" s="22"/>
      <c r="G91" s="22"/>
      <c r="H91" s="22"/>
      <c r="I91" s="22"/>
      <c r="J91" s="22"/>
      <c r="K91" s="22"/>
      <c r="L91" s="22"/>
      <c r="M91" s="22"/>
      <c r="N91" s="22"/>
      <c r="O91" s="22"/>
      <c r="P91" s="22"/>
      <c r="Q91" s="22"/>
      <c r="R91" s="22"/>
      <c r="S91" s="22"/>
    </row>
    <row r="92" spans="1:19" x14ac:dyDescent="0.25">
      <c r="A92" s="22"/>
      <c r="B92" s="22"/>
      <c r="C92" s="22"/>
      <c r="D92" s="22"/>
      <c r="E92" s="22"/>
      <c r="F92" s="22"/>
      <c r="G92" s="22"/>
      <c r="H92" s="22"/>
      <c r="I92" s="22"/>
      <c r="J92" s="22"/>
      <c r="K92" s="22"/>
      <c r="L92" s="22"/>
      <c r="M92" s="22"/>
      <c r="N92" s="22"/>
      <c r="O92" s="22"/>
      <c r="P92" s="22"/>
      <c r="Q92" s="22"/>
      <c r="R92" s="22"/>
      <c r="S92" s="22"/>
    </row>
    <row r="93" spans="1:19" x14ac:dyDescent="0.25">
      <c r="A93" s="22"/>
      <c r="B93" s="22"/>
      <c r="C93" s="22"/>
      <c r="D93" s="22"/>
      <c r="E93" s="22"/>
      <c r="F93" s="22"/>
      <c r="G93" s="22"/>
      <c r="H93" s="22"/>
      <c r="I93" s="22"/>
      <c r="J93" s="22"/>
      <c r="K93" s="22"/>
      <c r="L93" s="22"/>
      <c r="M93" s="22"/>
      <c r="N93" s="22"/>
      <c r="O93" s="22"/>
      <c r="P93" s="22"/>
      <c r="Q93" s="22"/>
      <c r="R93" s="22"/>
      <c r="S93" s="22"/>
    </row>
    <row r="94" spans="1:19" x14ac:dyDescent="0.25">
      <c r="A94" s="22"/>
      <c r="B94" s="22"/>
      <c r="C94" s="22"/>
      <c r="D94" s="22"/>
      <c r="E94" s="22"/>
      <c r="F94" s="22"/>
      <c r="G94" s="22"/>
      <c r="H94" s="22"/>
      <c r="I94" s="22"/>
      <c r="J94" s="22"/>
      <c r="K94" s="22"/>
      <c r="L94" s="22"/>
      <c r="M94" s="22"/>
      <c r="N94" s="22"/>
      <c r="O94" s="22"/>
      <c r="P94" s="22"/>
      <c r="Q94" s="22"/>
      <c r="R94" s="22"/>
      <c r="S94" s="22"/>
    </row>
    <row r="95" spans="1:19" x14ac:dyDescent="0.25">
      <c r="A95" s="22"/>
      <c r="B95" s="22"/>
      <c r="C95" s="22"/>
      <c r="D95" s="22"/>
      <c r="E95" s="22"/>
      <c r="F95" s="22"/>
      <c r="G95" s="22"/>
      <c r="H95" s="22"/>
      <c r="I95" s="22"/>
      <c r="J95" s="22"/>
      <c r="K95" s="22"/>
      <c r="L95" s="22"/>
      <c r="M95" s="22"/>
      <c r="N95" s="22"/>
      <c r="O95" s="22"/>
      <c r="P95" s="22"/>
      <c r="Q95" s="22"/>
      <c r="R95" s="22"/>
      <c r="S95" s="22"/>
    </row>
    <row r="96" spans="1:19" x14ac:dyDescent="0.25">
      <c r="A96" s="22"/>
      <c r="B96" s="22"/>
      <c r="C96" s="22"/>
      <c r="D96" s="22"/>
      <c r="E96" s="22"/>
      <c r="F96" s="22"/>
      <c r="G96" s="22"/>
      <c r="H96" s="22"/>
      <c r="I96" s="22"/>
      <c r="J96" s="22"/>
      <c r="K96" s="22"/>
      <c r="L96" s="22"/>
      <c r="M96" s="22"/>
      <c r="N96" s="22"/>
      <c r="O96" s="22"/>
      <c r="P96" s="22"/>
      <c r="Q96" s="22"/>
      <c r="R96" s="22"/>
      <c r="S96" s="22"/>
    </row>
    <row r="97" spans="1:19" x14ac:dyDescent="0.25">
      <c r="A97" s="22"/>
      <c r="B97" s="22"/>
      <c r="C97" s="22"/>
      <c r="D97" s="22"/>
      <c r="E97" s="22"/>
      <c r="F97" s="22"/>
      <c r="G97" s="22"/>
      <c r="H97" s="22"/>
      <c r="I97" s="22"/>
      <c r="J97" s="22"/>
      <c r="K97" s="22"/>
      <c r="L97" s="22"/>
      <c r="M97" s="22"/>
      <c r="N97" s="22"/>
      <c r="O97" s="22"/>
      <c r="P97" s="22"/>
      <c r="Q97" s="22"/>
      <c r="R97" s="22"/>
      <c r="S97" s="22"/>
    </row>
    <row r="98" spans="1:19" x14ac:dyDescent="0.25">
      <c r="A98" s="22"/>
      <c r="B98" s="22"/>
      <c r="C98" s="22"/>
      <c r="D98" s="22"/>
      <c r="E98" s="22"/>
      <c r="F98" s="22"/>
      <c r="G98" s="22"/>
      <c r="H98" s="22"/>
      <c r="I98" s="22"/>
      <c r="J98" s="22"/>
      <c r="K98" s="22"/>
      <c r="L98" s="22"/>
      <c r="M98" s="22"/>
      <c r="N98" s="22"/>
      <c r="O98" s="22"/>
      <c r="P98" s="22"/>
      <c r="Q98" s="22"/>
      <c r="R98" s="22"/>
      <c r="S98" s="22"/>
    </row>
    <row r="99" spans="1:19" x14ac:dyDescent="0.25">
      <c r="A99" s="22"/>
      <c r="B99" s="22"/>
      <c r="D99" s="22"/>
      <c r="E99" s="22"/>
      <c r="F99" s="22"/>
      <c r="G99" s="22"/>
      <c r="H99" s="22"/>
      <c r="I99" s="22"/>
      <c r="J99" s="22"/>
      <c r="K99" s="22"/>
      <c r="L99" s="22"/>
      <c r="M99" s="22"/>
      <c r="N99" s="22"/>
      <c r="O99" s="22"/>
      <c r="P99" s="22"/>
      <c r="Q99" s="22"/>
      <c r="R99" s="22"/>
      <c r="S99" s="22"/>
    </row>
    <row r="102" spans="1:19" x14ac:dyDescent="0.25">
      <c r="C102" s="41" t="s">
        <v>52</v>
      </c>
    </row>
    <row r="103" spans="1:19" x14ac:dyDescent="0.25">
      <c r="C103" s="42" t="s">
        <v>79</v>
      </c>
    </row>
    <row r="104" spans="1:19" x14ac:dyDescent="0.25">
      <c r="C104" s="42" t="s">
        <v>80</v>
      </c>
    </row>
    <row r="105" spans="1:19" x14ac:dyDescent="0.25">
      <c r="C105" s="42" t="s">
        <v>81</v>
      </c>
    </row>
    <row r="106" spans="1:19" x14ac:dyDescent="0.25">
      <c r="C106" s="42" t="s">
        <v>82</v>
      </c>
    </row>
    <row r="107" spans="1:19" x14ac:dyDescent="0.25">
      <c r="C107" s="42" t="s">
        <v>83</v>
      </c>
    </row>
    <row r="108" spans="1:19" x14ac:dyDescent="0.25">
      <c r="C108" s="42" t="s">
        <v>84</v>
      </c>
    </row>
  </sheetData>
  <mergeCells count="3">
    <mergeCell ref="C34:I34"/>
    <mergeCell ref="K34:Q34"/>
    <mergeCell ref="O11:R11"/>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3075" r:id="rId4" name="ComboBox3">
          <controlPr defaultSize="0" autoLine="0" autoPict="0" linkedCell="Tables!L25" listFillRange="Harm_Options" r:id="rId5">
            <anchor moveWithCells="1">
              <from>
                <xdr:col>10</xdr:col>
                <xdr:colOff>47625</xdr:colOff>
                <xdr:row>56</xdr:row>
                <xdr:rowOff>19050</xdr:rowOff>
              </from>
              <to>
                <xdr:col>17</xdr:col>
                <xdr:colOff>371475</xdr:colOff>
                <xdr:row>57</xdr:row>
                <xdr:rowOff>0</xdr:rowOff>
              </to>
            </anchor>
          </controlPr>
        </control>
      </mc:Choice>
      <mc:Fallback>
        <control shapeId="3075" r:id="rId4" name="ComboBox3"/>
      </mc:Fallback>
    </mc:AlternateContent>
    <mc:AlternateContent xmlns:mc="http://schemas.openxmlformats.org/markup-compatibility/2006">
      <mc:Choice Requires="x14">
        <control shapeId="3074" r:id="rId6" name="ComboBox2">
          <controlPr defaultSize="0" autoLine="0" linkedCell="Tables!C25" listFillRange="Aggregate_Options" r:id="rId7">
            <anchor moveWithCells="1">
              <from>
                <xdr:col>1</xdr:col>
                <xdr:colOff>247650</xdr:colOff>
                <xdr:row>56</xdr:row>
                <xdr:rowOff>19050</xdr:rowOff>
              </from>
              <to>
                <xdr:col>9</xdr:col>
                <xdr:colOff>323850</xdr:colOff>
                <xdr:row>57</xdr:row>
                <xdr:rowOff>0</xdr:rowOff>
              </to>
            </anchor>
          </controlPr>
        </control>
      </mc:Choice>
      <mc:Fallback>
        <control shapeId="3074" r:id="rId6" name="ComboBox2"/>
      </mc:Fallback>
    </mc:AlternateContent>
    <mc:AlternateContent xmlns:mc="http://schemas.openxmlformats.org/markup-compatibility/2006">
      <mc:Choice Requires="x14">
        <control shapeId="3073" r:id="rId8" name="ComboBox1">
          <controlPr defaultSize="0" autoLine="0" autoPict="0" linkedCell="Selected_Name" listFillRange="Trust_Name_List" r:id="rId9">
            <anchor moveWithCells="1">
              <from>
                <xdr:col>2</xdr:col>
                <xdr:colOff>9525</xdr:colOff>
                <xdr:row>4</xdr:row>
                <xdr:rowOff>9525</xdr:rowOff>
              </from>
              <to>
                <xdr:col>12</xdr:col>
                <xdr:colOff>257175</xdr:colOff>
                <xdr:row>5</xdr:row>
                <xdr:rowOff>76200</xdr:rowOff>
              </to>
            </anchor>
          </controlPr>
        </control>
      </mc:Choice>
      <mc:Fallback>
        <control shapeId="3073" r:id="rId8" name="ComboBox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X56"/>
  <sheetViews>
    <sheetView topLeftCell="A20" workbookViewId="0">
      <selection activeCell="F55" sqref="F55"/>
    </sheetView>
  </sheetViews>
  <sheetFormatPr defaultRowHeight="15" x14ac:dyDescent="0.25"/>
  <cols>
    <col min="1" max="7" width="9.140625" style="1"/>
    <col min="8" max="8" width="10" style="1" customWidth="1"/>
    <col min="9" max="15" width="9.140625" style="1"/>
    <col min="16" max="16" width="10.7109375" style="1" bestFit="1" customWidth="1"/>
    <col min="17" max="16384" width="9.140625" style="1"/>
  </cols>
  <sheetData>
    <row r="1" spans="1:17" x14ac:dyDescent="0.25">
      <c r="A1" s="2" t="s">
        <v>9</v>
      </c>
      <c r="B1" s="2" t="s">
        <v>10</v>
      </c>
      <c r="D1" s="1" t="s">
        <v>94</v>
      </c>
      <c r="J1" s="1" t="str">
        <f>IFERROR(INDEX(Trust_Code_List,MATCH(Selected_Name,Trust_Name_List,0)),"")</f>
        <v>7A1</v>
      </c>
      <c r="L1" s="2"/>
    </row>
    <row r="2" spans="1:17" x14ac:dyDescent="0.25">
      <c r="A2" s="1" t="str">
        <f>IF(J1="",Entered_Code,J1)</f>
        <v>7A1</v>
      </c>
      <c r="B2" s="1" t="str">
        <f>INDEX(Trust_Name_List,MATCH(UPPER(Target_Code),Trust_Code_List,0))</f>
        <v>BETSI CADWALADR UNIVERSITY LHB</v>
      </c>
    </row>
    <row r="3" spans="1:17" x14ac:dyDescent="0.25">
      <c r="B3" s="1">
        <f>Start_Date</f>
        <v>42948</v>
      </c>
    </row>
    <row r="4" spans="1:17" x14ac:dyDescent="0.25">
      <c r="A4" s="2" t="s">
        <v>11</v>
      </c>
      <c r="B4" s="1" t="str">
        <f>"Incidents reported by "&amp;Target_Trust&amp;", "&amp;TEXT(Start_Date,"mmm-yy")&amp;" to "&amp;TEXT(End_Date,"mmm-yy")</f>
        <v>Incidents reported by BETSI CADWALADR UNIVERSITY LHB, Aug-17 to Jul-18</v>
      </c>
      <c r="N4" s="4" t="s">
        <v>14</v>
      </c>
      <c r="O4" s="1" t="s">
        <v>15</v>
      </c>
    </row>
    <row r="5" spans="1:17" x14ac:dyDescent="0.25">
      <c r="A5" s="2" t="s">
        <v>11</v>
      </c>
      <c r="B5" s="1" t="str">
        <f>"Breakdown of all Degrees of Harm reported by "&amp;Target_Trust&amp;", "&amp;TEXT(Start_Date,"mmm-yy")&amp;" to "&amp;TEXT(End_Date,"mmm-yy")</f>
        <v>Breakdown of all Degrees of Harm reported by BETSI CADWALADR UNIVERSITY LHB, Aug-17 to Jul-18</v>
      </c>
      <c r="N5" s="4" t="s">
        <v>14</v>
      </c>
      <c r="O5" s="1" t="s">
        <v>6</v>
      </c>
    </row>
    <row r="6" spans="1:17" x14ac:dyDescent="0.25">
      <c r="A6" s="2" t="s">
        <v>11</v>
      </c>
      <c r="B6" s="1" t="str">
        <f>"Breakdown of aggregate Degrees of Harm reported by "&amp;Target_Trust&amp;", "&amp;TEXT(Start_Date,"mmm-yy")&amp;" to "&amp;TEXT(End_Date,"mmm-yy")</f>
        <v>Breakdown of aggregate Degrees of Harm reported by BETSI CADWALADR UNIVERSITY LHB, Aug-17 to Jul-18</v>
      </c>
      <c r="N6" s="4"/>
    </row>
    <row r="7" spans="1:17" x14ac:dyDescent="0.25">
      <c r="A7" s="3" t="s">
        <v>11</v>
      </c>
      <c r="B7" s="1" t="str">
        <f>"Timeliness of incidents* reported by "&amp;Target_Trust&amp;", "&amp;TEXT(Start_Date,"mmm-yy")&amp;" to "&amp;TEXT(End_Date,"mmm-yy")</f>
        <v>Timeliness of incidents* reported by BETSI CADWALADR UNIVERSITY LHB, Aug-17 to Jul-18</v>
      </c>
    </row>
    <row r="8" spans="1:17" x14ac:dyDescent="0.25">
      <c r="A8" s="3" t="s">
        <v>11</v>
      </c>
      <c r="B8" s="1" t="str">
        <f>"Breakdown of ranged Degrees of Harm reported by "&amp;Target_Trust&amp;", "&amp;TEXT(Start_Date,"mmm-yy")&amp;" to "&amp;TEXT(End_Date,"mmm-yy")</f>
        <v>Breakdown of ranged Degrees of Harm reported by BETSI CADWALADR UNIVERSITY LHB, Aug-17 to Jul-18</v>
      </c>
    </row>
    <row r="9" spans="1:17" x14ac:dyDescent="0.25">
      <c r="A9" s="3" t="s">
        <v>11</v>
      </c>
      <c r="B9" s="1" t="str">
        <f>B11&amp;" to "&amp;B22</f>
        <v>Aug-17 to Jul-18</v>
      </c>
    </row>
    <row r="10" spans="1:17" x14ac:dyDescent="0.25">
      <c r="C10" s="1" t="s">
        <v>0</v>
      </c>
      <c r="D10" s="1" t="s">
        <v>1</v>
      </c>
      <c r="E10" s="1" t="s">
        <v>4</v>
      </c>
      <c r="F10" s="1" t="s">
        <v>5</v>
      </c>
      <c r="G10" s="1" t="s">
        <v>2</v>
      </c>
      <c r="H10" s="1" t="s">
        <v>3</v>
      </c>
      <c r="M10" s="1" t="s">
        <v>18</v>
      </c>
      <c r="N10" s="1" t="s">
        <v>8</v>
      </c>
      <c r="O10" s="1" t="s">
        <v>19</v>
      </c>
      <c r="Q10" s="1" t="s">
        <v>20</v>
      </c>
    </row>
    <row r="11" spans="1:17" x14ac:dyDescent="0.25">
      <c r="A11" s="1">
        <f>INDEX(Month_List,1)</f>
        <v>42948</v>
      </c>
      <c r="B11" s="1" t="str">
        <f>TEXT(A11,"mmm-yy")</f>
        <v>Aug-17</v>
      </c>
      <c r="C11" s="1">
        <f>INDEX(No_Harm,MATCH(Target_Code&amp;$A11,Code_Date,0))</f>
        <v>1325</v>
      </c>
      <c r="D11" s="1">
        <f t="shared" ref="D11:D22" si="0">INDEX(Low_Harm,MATCH(Target_Code&amp;$A11,Code_Date,0))</f>
        <v>262</v>
      </c>
      <c r="E11" s="1">
        <f t="shared" ref="E11:E22" si="1">INDEX(Moderate_Harm,MATCH(Target_Code&amp;$A11,Code_Date,0))</f>
        <v>123</v>
      </c>
      <c r="F11" s="1">
        <f t="shared" ref="F11:F22" si="2">INDEX(Severe_Harm,MATCH(Target_Code&amp;$A11,Code_Date,0))</f>
        <v>4</v>
      </c>
      <c r="G11" s="1">
        <f t="shared" ref="G11:G22" si="3">INDEX(Death,MATCH(Target_Code&amp;$A11,Code_Date,0))</f>
        <v>0</v>
      </c>
      <c r="H11" s="1">
        <f t="shared" ref="H11:H22" si="4">INDEX(Trust_Total,MATCH(Target_Code&amp;$A11,Code_Date,0))</f>
        <v>1714</v>
      </c>
      <c r="K11" s="1">
        <f>INDEX(Month_List,1)</f>
        <v>42948</v>
      </c>
      <c r="L11" s="1" t="str">
        <f>TEXT(K11,"mmm-yy")</f>
        <v>Aug-17</v>
      </c>
      <c r="M11" s="1">
        <f t="shared" ref="M11:M22" si="5">IF(INDEX(Quartile_1,MATCH(Target_Code&amp;$A11,Code_Date,0))=0,1/0,INDEX(Quartile_1,MATCH(Target_Code&amp;$A11,Code_Date,0)))</f>
        <v>6</v>
      </c>
      <c r="N11" s="1">
        <f t="shared" ref="N11:N22" si="6">IF(INDEX(Median,MATCH(Target_Code&amp;$A11,Code_Date,0))=0,1/0,INDEX(Median,MATCH(Target_Code&amp;$A11,Code_Date,0)))</f>
        <v>22</v>
      </c>
      <c r="O11" s="1">
        <f t="shared" ref="O11:O22" si="7">IF(INDEX(Quartile_3,MATCH(Target_Code&amp;$A11,Code_Date,0))=0,1/0,INDEX(Quartile_3,MATCH(Target_Code&amp;$A11,Code_Date,0)))</f>
        <v>103</v>
      </c>
    </row>
    <row r="12" spans="1:17" x14ac:dyDescent="0.25">
      <c r="A12" s="1">
        <f>INDEX(Month_List,2)</f>
        <v>42979</v>
      </c>
      <c r="B12" s="1" t="str">
        <f t="shared" ref="B12:B22" si="8">TEXT(A12,"mmm-yy")</f>
        <v>Sep-17</v>
      </c>
      <c r="C12" s="1">
        <f t="shared" ref="C12:C22" si="9">INDEX(No_Harm,MATCH(Target_Code&amp;$A12,Code_Date,0))</f>
        <v>1473</v>
      </c>
      <c r="D12" s="1">
        <f t="shared" si="0"/>
        <v>359</v>
      </c>
      <c r="E12" s="1">
        <f t="shared" si="1"/>
        <v>192</v>
      </c>
      <c r="F12" s="1">
        <f t="shared" si="2"/>
        <v>3</v>
      </c>
      <c r="G12" s="1">
        <f t="shared" si="3"/>
        <v>1</v>
      </c>
      <c r="H12" s="1">
        <f t="shared" si="4"/>
        <v>2028</v>
      </c>
      <c r="K12" s="1">
        <f>INDEX(Month_List,2)</f>
        <v>42979</v>
      </c>
      <c r="L12" s="1" t="str">
        <f>TEXT(K12,"mmm-yy")</f>
        <v>Sep-17</v>
      </c>
      <c r="M12" s="1">
        <f t="shared" si="5"/>
        <v>8</v>
      </c>
      <c r="N12" s="1">
        <f t="shared" si="6"/>
        <v>29</v>
      </c>
      <c r="O12" s="1">
        <f t="shared" si="7"/>
        <v>140.5</v>
      </c>
      <c r="Q12" s="1" t="s">
        <v>20</v>
      </c>
    </row>
    <row r="13" spans="1:17" x14ac:dyDescent="0.25">
      <c r="A13" s="1">
        <f>INDEX(Month_List,3)</f>
        <v>43009</v>
      </c>
      <c r="B13" s="1" t="str">
        <f t="shared" si="8"/>
        <v>Oct-17</v>
      </c>
      <c r="C13" s="1">
        <f t="shared" si="9"/>
        <v>1621</v>
      </c>
      <c r="D13" s="1">
        <f t="shared" si="0"/>
        <v>312</v>
      </c>
      <c r="E13" s="1">
        <f t="shared" si="1"/>
        <v>193</v>
      </c>
      <c r="F13" s="1">
        <f t="shared" si="2"/>
        <v>3</v>
      </c>
      <c r="G13" s="1">
        <f t="shared" si="3"/>
        <v>1</v>
      </c>
      <c r="H13" s="1">
        <f t="shared" si="4"/>
        <v>2130</v>
      </c>
      <c r="K13" s="1">
        <f>INDEX(Month_List,3)</f>
        <v>43009</v>
      </c>
      <c r="L13" s="1" t="str">
        <f>TEXT(K13,"mmm-yy")</f>
        <v>Oct-17</v>
      </c>
      <c r="M13" s="1">
        <f t="shared" si="5"/>
        <v>6</v>
      </c>
      <c r="N13" s="1">
        <f t="shared" si="6"/>
        <v>25.5</v>
      </c>
      <c r="O13" s="1">
        <f t="shared" si="7"/>
        <v>104</v>
      </c>
    </row>
    <row r="14" spans="1:17" x14ac:dyDescent="0.25">
      <c r="A14" s="1">
        <f>INDEX(Month_List,4)</f>
        <v>43040</v>
      </c>
      <c r="B14" s="1" t="str">
        <f t="shared" si="8"/>
        <v>Nov-17</v>
      </c>
      <c r="C14" s="1">
        <f t="shared" si="9"/>
        <v>1581</v>
      </c>
      <c r="D14" s="1">
        <f t="shared" si="0"/>
        <v>306</v>
      </c>
      <c r="E14" s="1">
        <f t="shared" si="1"/>
        <v>178</v>
      </c>
      <c r="F14" s="1">
        <f t="shared" si="2"/>
        <v>4</v>
      </c>
      <c r="G14" s="1">
        <f t="shared" si="3"/>
        <v>6</v>
      </c>
      <c r="H14" s="1">
        <f t="shared" si="4"/>
        <v>2075</v>
      </c>
      <c r="K14" s="1">
        <f>INDEX(Month_List,4)</f>
        <v>43040</v>
      </c>
      <c r="L14" s="1" t="str">
        <f t="shared" ref="L14:L22" si="10">TEXT(K14,"mmm-yy")</f>
        <v>Nov-17</v>
      </c>
      <c r="M14" s="1">
        <f t="shared" si="5"/>
        <v>7</v>
      </c>
      <c r="N14" s="1">
        <f t="shared" si="6"/>
        <v>24</v>
      </c>
      <c r="O14" s="1">
        <f t="shared" si="7"/>
        <v>98</v>
      </c>
    </row>
    <row r="15" spans="1:17" x14ac:dyDescent="0.25">
      <c r="A15" s="1">
        <f>INDEX(Month_List,5)</f>
        <v>43070</v>
      </c>
      <c r="B15" s="1" t="str">
        <f t="shared" si="8"/>
        <v>Dec-17</v>
      </c>
      <c r="C15" s="1">
        <f t="shared" si="9"/>
        <v>1372</v>
      </c>
      <c r="D15" s="1">
        <f t="shared" si="0"/>
        <v>255</v>
      </c>
      <c r="E15" s="1">
        <f t="shared" si="1"/>
        <v>149</v>
      </c>
      <c r="F15" s="1">
        <f t="shared" si="2"/>
        <v>4</v>
      </c>
      <c r="G15" s="1">
        <f t="shared" si="3"/>
        <v>1</v>
      </c>
      <c r="H15" s="1">
        <f t="shared" si="4"/>
        <v>1781</v>
      </c>
      <c r="K15" s="1">
        <f>INDEX(Month_List,5)</f>
        <v>43070</v>
      </c>
      <c r="L15" s="1" t="str">
        <f t="shared" si="10"/>
        <v>Dec-17</v>
      </c>
      <c r="M15" s="1">
        <f t="shared" si="5"/>
        <v>8</v>
      </c>
      <c r="N15" s="1">
        <f t="shared" si="6"/>
        <v>25</v>
      </c>
      <c r="O15" s="1">
        <f t="shared" si="7"/>
        <v>113</v>
      </c>
    </row>
    <row r="16" spans="1:17" x14ac:dyDescent="0.25">
      <c r="A16" s="1">
        <f>INDEX(Month_List,6)</f>
        <v>43101</v>
      </c>
      <c r="B16" s="1" t="str">
        <f t="shared" si="8"/>
        <v>Jan-18</v>
      </c>
      <c r="C16" s="1">
        <f t="shared" si="9"/>
        <v>1537</v>
      </c>
      <c r="D16" s="1">
        <f t="shared" si="0"/>
        <v>258</v>
      </c>
      <c r="E16" s="1">
        <f t="shared" si="1"/>
        <v>146</v>
      </c>
      <c r="F16" s="1">
        <f t="shared" si="2"/>
        <v>1</v>
      </c>
      <c r="G16" s="1">
        <f t="shared" si="3"/>
        <v>2</v>
      </c>
      <c r="H16" s="1">
        <f t="shared" si="4"/>
        <v>1944</v>
      </c>
      <c r="K16" s="1">
        <f>INDEX(Month_List,6)</f>
        <v>43101</v>
      </c>
      <c r="L16" s="1" t="str">
        <f t="shared" si="10"/>
        <v>Jan-18</v>
      </c>
      <c r="M16" s="1">
        <f t="shared" si="5"/>
        <v>7</v>
      </c>
      <c r="N16" s="1">
        <f t="shared" si="6"/>
        <v>24</v>
      </c>
      <c r="O16" s="1">
        <f t="shared" si="7"/>
        <v>88</v>
      </c>
    </row>
    <row r="17" spans="1:15" x14ac:dyDescent="0.25">
      <c r="A17" s="1">
        <f>INDEX(Month_List,7)</f>
        <v>43132</v>
      </c>
      <c r="B17" s="1" t="str">
        <f t="shared" si="8"/>
        <v>Feb-18</v>
      </c>
      <c r="C17" s="1">
        <f t="shared" si="9"/>
        <v>1302</v>
      </c>
      <c r="D17" s="1">
        <f t="shared" si="0"/>
        <v>275</v>
      </c>
      <c r="E17" s="1">
        <f t="shared" si="1"/>
        <v>155</v>
      </c>
      <c r="F17" s="1">
        <f t="shared" si="2"/>
        <v>2</v>
      </c>
      <c r="G17" s="1">
        <f t="shared" si="3"/>
        <v>1</v>
      </c>
      <c r="H17" s="1">
        <f t="shared" si="4"/>
        <v>1735</v>
      </c>
      <c r="K17" s="1">
        <f>INDEX(Month_List,7)</f>
        <v>43132</v>
      </c>
      <c r="L17" s="1" t="str">
        <f t="shared" si="10"/>
        <v>Feb-18</v>
      </c>
      <c r="M17" s="1">
        <f t="shared" si="5"/>
        <v>6</v>
      </c>
      <c r="N17" s="1">
        <f t="shared" si="6"/>
        <v>20</v>
      </c>
      <c r="O17" s="1">
        <f t="shared" si="7"/>
        <v>64</v>
      </c>
    </row>
    <row r="18" spans="1:15" x14ac:dyDescent="0.25">
      <c r="A18" s="1">
        <f>INDEX(Month_List,8)</f>
        <v>43160</v>
      </c>
      <c r="B18" s="1" t="str">
        <f t="shared" si="8"/>
        <v>Mar-18</v>
      </c>
      <c r="C18" s="1">
        <f t="shared" si="9"/>
        <v>1303</v>
      </c>
      <c r="D18" s="1">
        <f t="shared" si="0"/>
        <v>246</v>
      </c>
      <c r="E18" s="1">
        <f t="shared" si="1"/>
        <v>209</v>
      </c>
      <c r="F18" s="1">
        <f t="shared" si="2"/>
        <v>3</v>
      </c>
      <c r="G18" s="1">
        <f t="shared" si="3"/>
        <v>0</v>
      </c>
      <c r="H18" s="1">
        <f t="shared" si="4"/>
        <v>1761</v>
      </c>
      <c r="K18" s="1">
        <f>INDEX(Month_List,8)</f>
        <v>43160</v>
      </c>
      <c r="L18" s="1" t="str">
        <f t="shared" si="10"/>
        <v>Mar-18</v>
      </c>
      <c r="M18" s="1">
        <f t="shared" si="5"/>
        <v>6</v>
      </c>
      <c r="N18" s="1">
        <f t="shared" si="6"/>
        <v>22</v>
      </c>
      <c r="O18" s="1">
        <f t="shared" si="7"/>
        <v>76</v>
      </c>
    </row>
    <row r="19" spans="1:15" x14ac:dyDescent="0.25">
      <c r="A19" s="1">
        <f>INDEX(Month_List,9)</f>
        <v>43191</v>
      </c>
      <c r="B19" s="1" t="str">
        <f t="shared" si="8"/>
        <v>Apr-18</v>
      </c>
      <c r="C19" s="1">
        <f t="shared" si="9"/>
        <v>1697</v>
      </c>
      <c r="D19" s="1">
        <f t="shared" si="0"/>
        <v>424</v>
      </c>
      <c r="E19" s="1">
        <f t="shared" si="1"/>
        <v>193</v>
      </c>
      <c r="F19" s="1">
        <f t="shared" si="2"/>
        <v>101</v>
      </c>
      <c r="G19" s="1">
        <f t="shared" si="3"/>
        <v>1</v>
      </c>
      <c r="H19" s="1">
        <f t="shared" si="4"/>
        <v>2416</v>
      </c>
      <c r="K19" s="1">
        <f>INDEX(Month_List,9)</f>
        <v>43191</v>
      </c>
      <c r="L19" s="1" t="str">
        <f t="shared" si="10"/>
        <v>Apr-18</v>
      </c>
      <c r="M19" s="1">
        <f t="shared" si="5"/>
        <v>7</v>
      </c>
      <c r="N19" s="1">
        <f t="shared" si="6"/>
        <v>26</v>
      </c>
      <c r="O19" s="1">
        <f t="shared" si="7"/>
        <v>85</v>
      </c>
    </row>
    <row r="20" spans="1:15" x14ac:dyDescent="0.25">
      <c r="A20" s="1">
        <f>INDEX(Month_List,10)</f>
        <v>43221</v>
      </c>
      <c r="B20" s="1" t="str">
        <f t="shared" si="8"/>
        <v>May-18</v>
      </c>
      <c r="C20" s="1">
        <f t="shared" si="9"/>
        <v>2061</v>
      </c>
      <c r="D20" s="1">
        <f t="shared" si="0"/>
        <v>391</v>
      </c>
      <c r="E20" s="1">
        <f t="shared" si="1"/>
        <v>212</v>
      </c>
      <c r="F20" s="1">
        <f t="shared" si="2"/>
        <v>30</v>
      </c>
      <c r="G20" s="1">
        <f t="shared" si="3"/>
        <v>2</v>
      </c>
      <c r="H20" s="1">
        <f t="shared" si="4"/>
        <v>2696</v>
      </c>
      <c r="K20" s="1">
        <f>INDEX(Month_List,10)</f>
        <v>43221</v>
      </c>
      <c r="L20" s="1" t="str">
        <f t="shared" si="10"/>
        <v>May-18</v>
      </c>
      <c r="M20" s="1">
        <f t="shared" si="5"/>
        <v>8</v>
      </c>
      <c r="N20" s="1">
        <f t="shared" si="6"/>
        <v>43</v>
      </c>
      <c r="O20" s="1">
        <f t="shared" si="7"/>
        <v>142.5</v>
      </c>
    </row>
    <row r="21" spans="1:15" x14ac:dyDescent="0.25">
      <c r="A21" s="1">
        <f>INDEX(Month_List,11)</f>
        <v>43252</v>
      </c>
      <c r="B21" s="1" t="str">
        <f t="shared" si="8"/>
        <v>Jun-18</v>
      </c>
      <c r="C21" s="1">
        <f t="shared" si="9"/>
        <v>1616</v>
      </c>
      <c r="D21" s="1">
        <f t="shared" si="0"/>
        <v>332</v>
      </c>
      <c r="E21" s="1">
        <f t="shared" si="1"/>
        <v>175</v>
      </c>
      <c r="F21" s="1">
        <f t="shared" si="2"/>
        <v>32</v>
      </c>
      <c r="G21" s="1">
        <f t="shared" si="3"/>
        <v>1</v>
      </c>
      <c r="H21" s="1">
        <f t="shared" si="4"/>
        <v>2156</v>
      </c>
      <c r="K21" s="1">
        <f>INDEX(Month_List,11)</f>
        <v>43252</v>
      </c>
      <c r="L21" s="1" t="str">
        <f t="shared" si="10"/>
        <v>Jun-18</v>
      </c>
      <c r="M21" s="1">
        <f t="shared" si="5"/>
        <v>7</v>
      </c>
      <c r="N21" s="1">
        <f t="shared" si="6"/>
        <v>27</v>
      </c>
      <c r="O21" s="1">
        <f t="shared" si="7"/>
        <v>159</v>
      </c>
    </row>
    <row r="22" spans="1:15" x14ac:dyDescent="0.25">
      <c r="A22" s="1">
        <f>INDEX(Month_List,12)</f>
        <v>43282</v>
      </c>
      <c r="B22" s="1" t="str">
        <f t="shared" si="8"/>
        <v>Jul-18</v>
      </c>
      <c r="C22" s="1">
        <f t="shared" si="9"/>
        <v>2075</v>
      </c>
      <c r="D22" s="1">
        <f t="shared" si="0"/>
        <v>437</v>
      </c>
      <c r="E22" s="1">
        <f t="shared" si="1"/>
        <v>300</v>
      </c>
      <c r="F22" s="1">
        <f t="shared" si="2"/>
        <v>33</v>
      </c>
      <c r="G22" s="1">
        <f t="shared" si="3"/>
        <v>2</v>
      </c>
      <c r="H22" s="1">
        <f t="shared" si="4"/>
        <v>2847</v>
      </c>
      <c r="K22" s="1">
        <f>INDEX(Month_List,12)</f>
        <v>43282</v>
      </c>
      <c r="L22" s="1" t="str">
        <f t="shared" si="10"/>
        <v>Jul-18</v>
      </c>
      <c r="M22" s="1">
        <f t="shared" si="5"/>
        <v>10</v>
      </c>
      <c r="N22" s="1">
        <f t="shared" si="6"/>
        <v>46</v>
      </c>
      <c r="O22" s="1">
        <f t="shared" si="7"/>
        <v>122</v>
      </c>
    </row>
    <row r="24" spans="1:15" x14ac:dyDescent="0.25">
      <c r="N24" s="4" t="s">
        <v>14</v>
      </c>
      <c r="O24" s="1" t="s">
        <v>16</v>
      </c>
    </row>
    <row r="25" spans="1:15" x14ac:dyDescent="0.25">
      <c r="C25" s="1" t="s">
        <v>6</v>
      </c>
      <c r="L25" s="1" t="s">
        <v>17</v>
      </c>
      <c r="N25" s="4" t="s">
        <v>14</v>
      </c>
      <c r="O25" s="1" t="s">
        <v>17</v>
      </c>
    </row>
    <row r="26" spans="1:15" x14ac:dyDescent="0.25">
      <c r="C26" s="1" t="str">
        <f>IF(C25="No harm against aggregate of all Degrees of Harm","No Harm", "No, Low, Moderate Harm")</f>
        <v>No Harm</v>
      </c>
      <c r="D26" s="1" t="str">
        <f>IF(C25="No harm against aggregate of all Degrees of Harm","All Harm", "Severe Harm &amp; Death")</f>
        <v>All Harm</v>
      </c>
      <c r="M26" s="1" t="str">
        <f>IF(L25="No harm, Low harm, and Moderate harm","No Harm", "Moderate Harm")</f>
        <v>Moderate Harm</v>
      </c>
      <c r="N26" s="1" t="str">
        <f>IF(L25="No harm, Low harm, and Moderate harm","Low Harm", "Severe Harm")</f>
        <v>Severe Harm</v>
      </c>
      <c r="O26" s="1" t="str">
        <f>IF(L25="No harm, Low harm, and Moderate harm","Moderate Harm", "Death")</f>
        <v>Death</v>
      </c>
    </row>
    <row r="27" spans="1:15" x14ac:dyDescent="0.25">
      <c r="A27" s="1">
        <f>INDEX(Month_List,1)</f>
        <v>42948</v>
      </c>
      <c r="B27" s="1" t="str">
        <f>TEXT(A27,"mmm-yy")</f>
        <v>Aug-17</v>
      </c>
      <c r="C27" s="1">
        <f>IF(C$25="No harm against aggregate of all Degrees of Harm",C11, C11+D11+E11)</f>
        <v>1325</v>
      </c>
      <c r="D27" s="1">
        <f>IF(C$25="No harm against aggregate of all Degrees of Harm",D11+E11+F11+G11,F11+G11)</f>
        <v>389</v>
      </c>
      <c r="L27" s="1" t="str">
        <f>B27</f>
        <v>Aug-17</v>
      </c>
      <c r="M27" s="1">
        <f>IF(L$25="No harm, Low harm, and Moderate harm",C11, E11)</f>
        <v>123</v>
      </c>
      <c r="N27" s="1">
        <f>IF(L$25="No harm, Low harm, and Moderate harm",D11, F11)</f>
        <v>4</v>
      </c>
      <c r="O27" s="1">
        <f>IF(L$25="No harm, Low harm, and Moderate harm",E11, G11)</f>
        <v>0</v>
      </c>
    </row>
    <row r="28" spans="1:15" x14ac:dyDescent="0.25">
      <c r="A28" s="1">
        <f>INDEX(Month_List,2)</f>
        <v>42979</v>
      </c>
      <c r="B28" s="1" t="str">
        <f t="shared" ref="B28:B38" si="11">TEXT(A28,"mmm-yy")</f>
        <v>Sep-17</v>
      </c>
      <c r="C28" s="1">
        <f t="shared" ref="C28:C38" si="12">IF(C$25="No harm against aggregate of all Degrees of Harm",C12, C12+D12+E12)</f>
        <v>1473</v>
      </c>
      <c r="D28" s="1">
        <f t="shared" ref="D28:D38" si="13">IF(C$25="No harm against aggregate of all Degrees of Harm",D12+E12+F12+G12,F12+G12)</f>
        <v>555</v>
      </c>
      <c r="L28" s="1" t="str">
        <f t="shared" ref="L28:L38" si="14">B28</f>
        <v>Sep-17</v>
      </c>
      <c r="M28" s="1">
        <f t="shared" ref="M28:M38" si="15">IF(L$25="No harm, Low harm, and Moderate harm",C12, E12)</f>
        <v>192</v>
      </c>
      <c r="N28" s="1">
        <f t="shared" ref="N28:N38" si="16">IF(L$25="No harm, Low harm, and Moderate harm",D12, F12)</f>
        <v>3</v>
      </c>
      <c r="O28" s="1">
        <f t="shared" ref="O28:O38" si="17">IF(L$25="No harm, Low harm, and Moderate harm",E12, G12)</f>
        <v>1</v>
      </c>
    </row>
    <row r="29" spans="1:15" x14ac:dyDescent="0.25">
      <c r="A29" s="1">
        <f>INDEX(Month_List,3)</f>
        <v>43009</v>
      </c>
      <c r="B29" s="1" t="str">
        <f t="shared" si="11"/>
        <v>Oct-17</v>
      </c>
      <c r="C29" s="1">
        <f t="shared" si="12"/>
        <v>1621</v>
      </c>
      <c r="D29" s="1">
        <f t="shared" si="13"/>
        <v>509</v>
      </c>
      <c r="L29" s="1" t="str">
        <f t="shared" si="14"/>
        <v>Oct-17</v>
      </c>
      <c r="M29" s="1">
        <f t="shared" si="15"/>
        <v>193</v>
      </c>
      <c r="N29" s="1">
        <f t="shared" si="16"/>
        <v>3</v>
      </c>
      <c r="O29" s="1">
        <f t="shared" si="17"/>
        <v>1</v>
      </c>
    </row>
    <row r="30" spans="1:15" x14ac:dyDescent="0.25">
      <c r="A30" s="1">
        <f>INDEX(Month_List,4)</f>
        <v>43040</v>
      </c>
      <c r="B30" s="1" t="str">
        <f t="shared" si="11"/>
        <v>Nov-17</v>
      </c>
      <c r="C30" s="1">
        <f t="shared" si="12"/>
        <v>1581</v>
      </c>
      <c r="D30" s="1">
        <f t="shared" si="13"/>
        <v>494</v>
      </c>
      <c r="L30" s="1" t="str">
        <f t="shared" si="14"/>
        <v>Nov-17</v>
      </c>
      <c r="M30" s="1">
        <f t="shared" si="15"/>
        <v>178</v>
      </c>
      <c r="N30" s="1">
        <f t="shared" si="16"/>
        <v>4</v>
      </c>
      <c r="O30" s="1">
        <f t="shared" si="17"/>
        <v>6</v>
      </c>
    </row>
    <row r="31" spans="1:15" x14ac:dyDescent="0.25">
      <c r="A31" s="1">
        <f>INDEX(Month_List,5)</f>
        <v>43070</v>
      </c>
      <c r="B31" s="1" t="str">
        <f t="shared" si="11"/>
        <v>Dec-17</v>
      </c>
      <c r="C31" s="1">
        <f t="shared" si="12"/>
        <v>1372</v>
      </c>
      <c r="D31" s="1">
        <f t="shared" si="13"/>
        <v>409</v>
      </c>
      <c r="L31" s="1" t="str">
        <f t="shared" si="14"/>
        <v>Dec-17</v>
      </c>
      <c r="M31" s="1">
        <f t="shared" si="15"/>
        <v>149</v>
      </c>
      <c r="N31" s="1">
        <f t="shared" si="16"/>
        <v>4</v>
      </c>
      <c r="O31" s="1">
        <f t="shared" si="17"/>
        <v>1</v>
      </c>
    </row>
    <row r="32" spans="1:15" x14ac:dyDescent="0.25">
      <c r="A32" s="1">
        <f>INDEX(Month_List,6)</f>
        <v>43101</v>
      </c>
      <c r="B32" s="1" t="str">
        <f t="shared" si="11"/>
        <v>Jan-18</v>
      </c>
      <c r="C32" s="1">
        <f t="shared" si="12"/>
        <v>1537</v>
      </c>
      <c r="D32" s="1">
        <f t="shared" si="13"/>
        <v>407</v>
      </c>
      <c r="L32" s="1" t="str">
        <f t="shared" si="14"/>
        <v>Jan-18</v>
      </c>
      <c r="M32" s="1">
        <f t="shared" si="15"/>
        <v>146</v>
      </c>
      <c r="N32" s="1">
        <f t="shared" si="16"/>
        <v>1</v>
      </c>
      <c r="O32" s="1">
        <f t="shared" si="17"/>
        <v>2</v>
      </c>
    </row>
    <row r="33" spans="1:24" x14ac:dyDescent="0.25">
      <c r="A33" s="1">
        <f>INDEX(Month_List,7)</f>
        <v>43132</v>
      </c>
      <c r="B33" s="1" t="str">
        <f t="shared" si="11"/>
        <v>Feb-18</v>
      </c>
      <c r="C33" s="1">
        <f t="shared" si="12"/>
        <v>1302</v>
      </c>
      <c r="D33" s="1">
        <f t="shared" si="13"/>
        <v>433</v>
      </c>
      <c r="L33" s="1" t="str">
        <f t="shared" si="14"/>
        <v>Feb-18</v>
      </c>
      <c r="M33" s="1">
        <f t="shared" si="15"/>
        <v>155</v>
      </c>
      <c r="N33" s="1">
        <f t="shared" si="16"/>
        <v>2</v>
      </c>
      <c r="O33" s="1">
        <f t="shared" si="17"/>
        <v>1</v>
      </c>
    </row>
    <row r="34" spans="1:24" x14ac:dyDescent="0.25">
      <c r="A34" s="1">
        <f>INDEX(Month_List,8)</f>
        <v>43160</v>
      </c>
      <c r="B34" s="1" t="str">
        <f t="shared" si="11"/>
        <v>Mar-18</v>
      </c>
      <c r="C34" s="1">
        <f t="shared" si="12"/>
        <v>1303</v>
      </c>
      <c r="D34" s="1">
        <f t="shared" si="13"/>
        <v>458</v>
      </c>
      <c r="L34" s="1" t="str">
        <f t="shared" si="14"/>
        <v>Mar-18</v>
      </c>
      <c r="M34" s="1">
        <f t="shared" si="15"/>
        <v>209</v>
      </c>
      <c r="N34" s="1">
        <f t="shared" si="16"/>
        <v>3</v>
      </c>
      <c r="O34" s="1">
        <f t="shared" si="17"/>
        <v>0</v>
      </c>
    </row>
    <row r="35" spans="1:24" x14ac:dyDescent="0.25">
      <c r="A35" s="1">
        <f>INDEX(Month_List,9)</f>
        <v>43191</v>
      </c>
      <c r="B35" s="1" t="str">
        <f t="shared" si="11"/>
        <v>Apr-18</v>
      </c>
      <c r="C35" s="1">
        <f t="shared" si="12"/>
        <v>1697</v>
      </c>
      <c r="D35" s="1">
        <f t="shared" si="13"/>
        <v>719</v>
      </c>
      <c r="L35" s="1" t="str">
        <f t="shared" si="14"/>
        <v>Apr-18</v>
      </c>
      <c r="M35" s="1">
        <f t="shared" si="15"/>
        <v>193</v>
      </c>
      <c r="N35" s="1">
        <f t="shared" si="16"/>
        <v>101</v>
      </c>
      <c r="O35" s="1">
        <f t="shared" si="17"/>
        <v>1</v>
      </c>
    </row>
    <row r="36" spans="1:24" x14ac:dyDescent="0.25">
      <c r="A36" s="1">
        <f>INDEX(Month_List,10)</f>
        <v>43221</v>
      </c>
      <c r="B36" s="1" t="str">
        <f t="shared" si="11"/>
        <v>May-18</v>
      </c>
      <c r="C36" s="1">
        <f t="shared" si="12"/>
        <v>2061</v>
      </c>
      <c r="D36" s="1">
        <f t="shared" si="13"/>
        <v>635</v>
      </c>
      <c r="L36" s="1" t="str">
        <f t="shared" si="14"/>
        <v>May-18</v>
      </c>
      <c r="M36" s="1">
        <f t="shared" si="15"/>
        <v>212</v>
      </c>
      <c r="N36" s="1">
        <f t="shared" si="16"/>
        <v>30</v>
      </c>
      <c r="O36" s="1">
        <f t="shared" si="17"/>
        <v>2</v>
      </c>
    </row>
    <row r="37" spans="1:24" x14ac:dyDescent="0.25">
      <c r="A37" s="1">
        <f>INDEX(Month_List,11)</f>
        <v>43252</v>
      </c>
      <c r="B37" s="1" t="str">
        <f t="shared" si="11"/>
        <v>Jun-18</v>
      </c>
      <c r="C37" s="1">
        <f t="shared" si="12"/>
        <v>1616</v>
      </c>
      <c r="D37" s="1">
        <f t="shared" si="13"/>
        <v>540</v>
      </c>
      <c r="L37" s="1" t="str">
        <f t="shared" si="14"/>
        <v>Jun-18</v>
      </c>
      <c r="M37" s="1">
        <f t="shared" si="15"/>
        <v>175</v>
      </c>
      <c r="N37" s="1">
        <f t="shared" si="16"/>
        <v>32</v>
      </c>
      <c r="O37" s="1">
        <f t="shared" si="17"/>
        <v>1</v>
      </c>
    </row>
    <row r="38" spans="1:24" x14ac:dyDescent="0.25">
      <c r="A38" s="1">
        <f>INDEX(Month_List,12)</f>
        <v>43282</v>
      </c>
      <c r="B38" s="1" t="str">
        <f t="shared" si="11"/>
        <v>Jul-18</v>
      </c>
      <c r="C38" s="1">
        <f t="shared" si="12"/>
        <v>2075</v>
      </c>
      <c r="D38" s="1">
        <f t="shared" si="13"/>
        <v>772</v>
      </c>
      <c r="L38" s="1" t="str">
        <f t="shared" si="14"/>
        <v>Jul-18</v>
      </c>
      <c r="M38" s="1">
        <f t="shared" si="15"/>
        <v>300</v>
      </c>
      <c r="N38" s="1">
        <f t="shared" si="16"/>
        <v>33</v>
      </c>
      <c r="O38" s="1">
        <f t="shared" si="17"/>
        <v>2</v>
      </c>
    </row>
    <row r="41" spans="1:24" x14ac:dyDescent="0.25">
      <c r="A41" s="1" t="s">
        <v>58</v>
      </c>
    </row>
    <row r="42" spans="1:24" x14ac:dyDescent="0.25">
      <c r="B42" s="5" t="str">
        <f>S55</f>
        <v>Aug-17 - Jan-18</v>
      </c>
      <c r="C42" s="5" t="str">
        <f>S56</f>
        <v>Feb-18 - Jul-18</v>
      </c>
      <c r="H42" s="1" t="str">
        <f>"Where IN01 &gt;= "&amp;Q46&amp;" and not blank"</f>
        <v>Where IN01 &gt;= Feb-18 and not blank</v>
      </c>
      <c r="T42" s="1" t="s">
        <v>63</v>
      </c>
      <c r="U42" s="1" t="s">
        <v>59</v>
      </c>
      <c r="V42" s="1" t="s">
        <v>60</v>
      </c>
      <c r="W42" s="1" t="s">
        <v>61</v>
      </c>
      <c r="X42" s="1" t="s">
        <v>62</v>
      </c>
    </row>
    <row r="43" spans="1:24" x14ac:dyDescent="0.25">
      <c r="A43" s="1" t="s">
        <v>62</v>
      </c>
      <c r="B43" s="1">
        <f>SUM(X55-W55)</f>
        <v>438</v>
      </c>
      <c r="C43" s="1">
        <f>SUM(X56-W56)</f>
        <v>344</v>
      </c>
      <c r="I43" s="1" t="s">
        <v>63</v>
      </c>
      <c r="J43" s="1" t="s">
        <v>59</v>
      </c>
      <c r="K43" s="1" t="s">
        <v>60</v>
      </c>
      <c r="L43" s="1" t="s">
        <v>61</v>
      </c>
      <c r="M43" s="1" t="s">
        <v>62</v>
      </c>
      <c r="O43" s="1" t="s">
        <v>65</v>
      </c>
      <c r="R43" s="1">
        <f t="shared" ref="R43:R54" si="18">A27</f>
        <v>42948</v>
      </c>
      <c r="S43" s="1" t="str">
        <f t="shared" ref="S43:S54" si="19">B27</f>
        <v>Aug-17</v>
      </c>
      <c r="T43" s="1">
        <f t="shared" ref="T43:T54" si="20">INDEX(BP_min,MATCH(Target_Code&amp;$A11,Code_Date,0))</f>
        <v>4</v>
      </c>
      <c r="U43" s="1">
        <f t="shared" ref="U43:U54" si="21">INDEX(BP_LQ,MATCH(Target_Code&amp;$A11,Code_Date,0))</f>
        <v>6</v>
      </c>
      <c r="V43" s="1">
        <f t="shared" ref="V43:V54" si="22">INDEX(BP_med,MATCH(Target_Code&amp;$A11,Code_Date,0))</f>
        <v>16</v>
      </c>
      <c r="W43" s="1">
        <f t="shared" ref="W43:W54" si="23">INDEX(BP_UQ,MATCH(Target_Code&amp;$A11,Code_Date,0))</f>
        <v>81</v>
      </c>
      <c r="X43" s="1">
        <f t="shared" ref="X43:X54" si="24">INDEX(BP_max,MATCH(Target_Code&amp;$A11,Code_Date,0))</f>
        <v>316</v>
      </c>
    </row>
    <row r="44" spans="1:24" x14ac:dyDescent="0.25">
      <c r="A44" s="1" t="s">
        <v>59</v>
      </c>
      <c r="B44" s="1">
        <f>U55</f>
        <v>0</v>
      </c>
      <c r="C44" s="1">
        <f>U56</f>
        <v>0</v>
      </c>
      <c r="H44" s="1" t="s">
        <v>53</v>
      </c>
      <c r="O44" s="1" t="s">
        <v>66</v>
      </c>
      <c r="P44" s="5">
        <f>HLOOKUP("Date",Quartile,2,FALSE)</f>
        <v>42948</v>
      </c>
      <c r="Q44" s="33" t="str">
        <f>TEXT(P44,"mmm-yy")</f>
        <v>Aug-17</v>
      </c>
      <c r="R44" s="1">
        <f t="shared" si="18"/>
        <v>42979</v>
      </c>
      <c r="S44" s="1" t="str">
        <f t="shared" si="19"/>
        <v>Sep-17</v>
      </c>
      <c r="T44" s="1">
        <f t="shared" si="20"/>
        <v>6</v>
      </c>
      <c r="U44" s="1">
        <f t="shared" si="21"/>
        <v>8</v>
      </c>
      <c r="V44" s="1">
        <f t="shared" si="22"/>
        <v>21</v>
      </c>
      <c r="W44" s="1">
        <f t="shared" si="23"/>
        <v>111.5</v>
      </c>
      <c r="X44" s="1">
        <f t="shared" si="24"/>
        <v>259.5</v>
      </c>
    </row>
    <row r="45" spans="1:24" x14ac:dyDescent="0.25">
      <c r="A45" s="1" t="s">
        <v>60</v>
      </c>
      <c r="B45" s="1">
        <f>SUM(V55-U55)</f>
        <v>17</v>
      </c>
      <c r="C45" s="1">
        <f>SUM(V56-U56)</f>
        <v>19.5</v>
      </c>
      <c r="H45" s="1" t="s">
        <v>64</v>
      </c>
      <c r="P45" s="5">
        <f>HLOOKUP("Date",Quartile,7,FALSE)</f>
        <v>43101</v>
      </c>
      <c r="Q45" s="33" t="str">
        <f>TEXT(P45,"mmm-yy")</f>
        <v>Jan-18</v>
      </c>
      <c r="R45" s="1">
        <f t="shared" si="18"/>
        <v>43009</v>
      </c>
      <c r="S45" s="1" t="str">
        <f t="shared" si="19"/>
        <v>Oct-17</v>
      </c>
      <c r="T45" s="1">
        <f t="shared" si="20"/>
        <v>4</v>
      </c>
      <c r="U45" s="1">
        <f t="shared" si="21"/>
        <v>6</v>
      </c>
      <c r="V45" s="1">
        <f t="shared" si="22"/>
        <v>19.5</v>
      </c>
      <c r="W45" s="1">
        <f t="shared" si="23"/>
        <v>78.5</v>
      </c>
      <c r="X45" s="1">
        <f t="shared" si="24"/>
        <v>438</v>
      </c>
    </row>
    <row r="46" spans="1:24" x14ac:dyDescent="0.25">
      <c r="A46" s="1" t="s">
        <v>61</v>
      </c>
      <c r="B46" s="1">
        <f>SUM(W55-V55)</f>
        <v>-17</v>
      </c>
      <c r="C46" s="1">
        <f>SUM(W56-V56)</f>
        <v>-19.5</v>
      </c>
      <c r="O46" s="1" t="s">
        <v>67</v>
      </c>
      <c r="P46" s="5">
        <f>HLOOKUP("Date",Quartile,8,FALSE)</f>
        <v>43132</v>
      </c>
      <c r="Q46" s="33" t="str">
        <f>TEXT(P46,"mmm-yy")</f>
        <v>Feb-18</v>
      </c>
      <c r="R46" s="1">
        <f t="shared" si="18"/>
        <v>43040</v>
      </c>
      <c r="S46" s="1" t="str">
        <f t="shared" si="19"/>
        <v>Nov-17</v>
      </c>
      <c r="T46" s="1">
        <f t="shared" si="20"/>
        <v>5</v>
      </c>
      <c r="U46" s="1">
        <f t="shared" si="21"/>
        <v>7</v>
      </c>
      <c r="V46" s="1">
        <f t="shared" si="22"/>
        <v>17</v>
      </c>
      <c r="W46" s="1">
        <f t="shared" si="23"/>
        <v>74</v>
      </c>
      <c r="X46" s="1">
        <f t="shared" si="24"/>
        <v>307</v>
      </c>
    </row>
    <row r="47" spans="1:24" x14ac:dyDescent="0.25">
      <c r="A47" s="1" t="s">
        <v>63</v>
      </c>
      <c r="B47" s="1">
        <f>SUM(U55-T55)</f>
        <v>-4</v>
      </c>
      <c r="C47" s="1">
        <f>SUM(U56-T56)</f>
        <v>-4</v>
      </c>
      <c r="P47" s="5">
        <f>HLOOKUP("Date",Quartile,13,FALSE)</f>
        <v>43282</v>
      </c>
      <c r="Q47" s="33" t="str">
        <f>TEXT(P47,"mmm-yy")</f>
        <v>Jul-18</v>
      </c>
      <c r="R47" s="1">
        <f t="shared" si="18"/>
        <v>43070</v>
      </c>
      <c r="S47" s="1" t="str">
        <f t="shared" si="19"/>
        <v>Dec-17</v>
      </c>
      <c r="T47" s="1">
        <f t="shared" si="20"/>
        <v>6</v>
      </c>
      <c r="U47" s="1">
        <f t="shared" si="21"/>
        <v>8</v>
      </c>
      <c r="V47" s="1">
        <f t="shared" si="22"/>
        <v>17</v>
      </c>
      <c r="W47" s="1">
        <f t="shared" si="23"/>
        <v>88</v>
      </c>
      <c r="X47" s="1">
        <f t="shared" si="24"/>
        <v>288</v>
      </c>
    </row>
    <row r="48" spans="1:24" x14ac:dyDescent="0.25">
      <c r="R48" s="1">
        <f t="shared" si="18"/>
        <v>43101</v>
      </c>
      <c r="S48" s="1" t="str">
        <f t="shared" si="19"/>
        <v>Jan-18</v>
      </c>
      <c r="T48" s="1">
        <f t="shared" si="20"/>
        <v>5</v>
      </c>
      <c r="U48" s="1">
        <f t="shared" si="21"/>
        <v>7</v>
      </c>
      <c r="V48" s="1">
        <f t="shared" si="22"/>
        <v>17</v>
      </c>
      <c r="W48" s="1">
        <f t="shared" si="23"/>
        <v>64</v>
      </c>
      <c r="X48" s="1">
        <f t="shared" si="24"/>
        <v>244</v>
      </c>
    </row>
    <row r="49" spans="1:24" x14ac:dyDescent="0.25">
      <c r="R49" s="1">
        <f t="shared" si="18"/>
        <v>43132</v>
      </c>
      <c r="S49" s="1" t="str">
        <f t="shared" si="19"/>
        <v>Feb-18</v>
      </c>
      <c r="T49" s="1">
        <f t="shared" si="20"/>
        <v>4</v>
      </c>
      <c r="U49" s="1">
        <f t="shared" si="21"/>
        <v>6</v>
      </c>
      <c r="V49" s="1">
        <f t="shared" si="22"/>
        <v>14</v>
      </c>
      <c r="W49" s="1">
        <f t="shared" si="23"/>
        <v>44</v>
      </c>
      <c r="X49" s="1">
        <f t="shared" si="24"/>
        <v>214</v>
      </c>
    </row>
    <row r="50" spans="1:24" x14ac:dyDescent="0.25">
      <c r="A50" s="36" t="s">
        <v>70</v>
      </c>
      <c r="B50" s="5"/>
      <c r="C50" s="5"/>
      <c r="R50" s="1">
        <f t="shared" si="18"/>
        <v>43160</v>
      </c>
      <c r="S50" s="1" t="str">
        <f t="shared" si="19"/>
        <v>Mar-18</v>
      </c>
      <c r="T50" s="1">
        <f t="shared" si="20"/>
        <v>4</v>
      </c>
      <c r="U50" s="1">
        <f t="shared" si="21"/>
        <v>6</v>
      </c>
      <c r="V50" s="1">
        <f t="shared" si="22"/>
        <v>16</v>
      </c>
      <c r="W50" s="1">
        <f t="shared" si="23"/>
        <v>54</v>
      </c>
      <c r="X50" s="1">
        <f t="shared" si="24"/>
        <v>210</v>
      </c>
    </row>
    <row r="51" spans="1:24" x14ac:dyDescent="0.25">
      <c r="A51" s="37"/>
      <c r="B51" s="37" t="s">
        <v>68</v>
      </c>
      <c r="C51" s="37" t="s">
        <v>69</v>
      </c>
      <c r="R51" s="1">
        <f t="shared" si="18"/>
        <v>43191</v>
      </c>
      <c r="S51" s="1" t="str">
        <f t="shared" si="19"/>
        <v>Apr-18</v>
      </c>
      <c r="T51" s="1">
        <f t="shared" si="20"/>
        <v>5</v>
      </c>
      <c r="U51" s="1">
        <f t="shared" si="21"/>
        <v>7</v>
      </c>
      <c r="V51" s="1">
        <f t="shared" si="22"/>
        <v>19</v>
      </c>
      <c r="W51" s="1">
        <f t="shared" si="23"/>
        <v>59</v>
      </c>
      <c r="X51" s="1">
        <f t="shared" si="24"/>
        <v>187</v>
      </c>
    </row>
    <row r="52" spans="1:24" x14ac:dyDescent="0.25">
      <c r="A52" s="37" t="s">
        <v>62</v>
      </c>
      <c r="B52" s="37">
        <v>829</v>
      </c>
      <c r="C52" s="37">
        <v>817</v>
      </c>
      <c r="R52" s="1">
        <f t="shared" si="18"/>
        <v>43221</v>
      </c>
      <c r="S52" s="1" t="str">
        <f t="shared" si="19"/>
        <v>May-18</v>
      </c>
      <c r="T52" s="1">
        <f t="shared" si="20"/>
        <v>6</v>
      </c>
      <c r="U52" s="1">
        <f t="shared" si="21"/>
        <v>8</v>
      </c>
      <c r="V52" s="1">
        <f t="shared" si="22"/>
        <v>35</v>
      </c>
      <c r="W52" s="1">
        <f t="shared" si="23"/>
        <v>99.5</v>
      </c>
      <c r="X52" s="1">
        <f t="shared" si="24"/>
        <v>259.5</v>
      </c>
    </row>
    <row r="53" spans="1:24" x14ac:dyDescent="0.25">
      <c r="A53" s="37" t="s">
        <v>59</v>
      </c>
      <c r="B53" s="37">
        <v>12</v>
      </c>
      <c r="C53" s="37">
        <v>11</v>
      </c>
      <c r="R53" s="1">
        <f t="shared" si="18"/>
        <v>43252</v>
      </c>
      <c r="S53" s="1" t="str">
        <f t="shared" si="19"/>
        <v>Jun-18</v>
      </c>
      <c r="T53" s="1">
        <f t="shared" si="20"/>
        <v>5</v>
      </c>
      <c r="U53" s="1">
        <f t="shared" si="21"/>
        <v>7</v>
      </c>
      <c r="V53" s="1">
        <f t="shared" si="22"/>
        <v>20</v>
      </c>
      <c r="W53" s="1">
        <f t="shared" si="23"/>
        <v>132</v>
      </c>
      <c r="X53" s="1">
        <f t="shared" si="24"/>
        <v>344</v>
      </c>
    </row>
    <row r="54" spans="1:24" x14ac:dyDescent="0.25">
      <c r="A54" s="37" t="s">
        <v>60</v>
      </c>
      <c r="B54" s="37">
        <v>16</v>
      </c>
      <c r="C54" s="37">
        <v>16</v>
      </c>
      <c r="R54" s="1">
        <f t="shared" si="18"/>
        <v>43282</v>
      </c>
      <c r="S54" s="1" t="str">
        <f t="shared" si="19"/>
        <v>Jul-18</v>
      </c>
      <c r="T54" s="34">
        <f t="shared" si="20"/>
        <v>8</v>
      </c>
      <c r="U54" s="34">
        <f t="shared" si="21"/>
        <v>10</v>
      </c>
      <c r="V54" s="34">
        <f t="shared" si="22"/>
        <v>36</v>
      </c>
      <c r="W54" s="34">
        <f t="shared" si="23"/>
        <v>76</v>
      </c>
      <c r="X54" s="34">
        <f t="shared" si="24"/>
        <v>196</v>
      </c>
    </row>
    <row r="55" spans="1:24" x14ac:dyDescent="0.25">
      <c r="A55" s="37" t="s">
        <v>61</v>
      </c>
      <c r="B55" s="37">
        <v>34</v>
      </c>
      <c r="C55" s="37">
        <v>30</v>
      </c>
      <c r="S55" s="5" t="str">
        <f>Q44&amp;" - "&amp;Q45</f>
        <v>Aug-17 - Jan-18</v>
      </c>
      <c r="T55" s="1">
        <f>MIN(T43:T48)</f>
        <v>4</v>
      </c>
      <c r="U55" s="35"/>
      <c r="V55" s="1">
        <f>MEDIAN(V43:V48)</f>
        <v>17</v>
      </c>
      <c r="W55" s="35"/>
      <c r="X55" s="1">
        <f>MAX(X43:X48)</f>
        <v>438</v>
      </c>
    </row>
    <row r="56" spans="1:24" x14ac:dyDescent="0.25">
      <c r="A56" s="1" t="s">
        <v>63</v>
      </c>
      <c r="B56" s="1">
        <v>12</v>
      </c>
      <c r="C56" s="1">
        <v>11</v>
      </c>
      <c r="S56" s="5" t="str">
        <f>Q46&amp;" - "&amp;Q47</f>
        <v>Feb-18 - Jul-18</v>
      </c>
      <c r="T56" s="1">
        <f>MIN(T49:T54)</f>
        <v>4</v>
      </c>
      <c r="U56" s="35"/>
      <c r="V56" s="1">
        <f>MEDIAN(V49:V54)</f>
        <v>19.5</v>
      </c>
      <c r="W56" s="35"/>
      <c r="X56" s="1">
        <f>MAX(X49:X54)</f>
        <v>344</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3470"/>
  <sheetViews>
    <sheetView workbookViewId="0">
      <selection activeCell="F2" sqref="F2"/>
    </sheetView>
  </sheetViews>
  <sheetFormatPr defaultRowHeight="15" x14ac:dyDescent="0.25"/>
  <cols>
    <col min="1" max="3" width="9.140625" style="1"/>
  </cols>
  <sheetData>
    <row r="1" spans="1:6" x14ac:dyDescent="0.25">
      <c r="A1" s="37" t="s">
        <v>89</v>
      </c>
      <c r="B1" s="37" t="s">
        <v>90</v>
      </c>
      <c r="C1" s="5">
        <v>42948</v>
      </c>
      <c r="F1" t="s">
        <v>64</v>
      </c>
    </row>
    <row r="2" spans="1:6" x14ac:dyDescent="0.25">
      <c r="A2" s="37" t="s">
        <v>91</v>
      </c>
      <c r="B2" s="37" t="s">
        <v>92</v>
      </c>
      <c r="C2" s="5">
        <v>42979</v>
      </c>
    </row>
    <row r="3" spans="1:6" x14ac:dyDescent="0.25">
      <c r="A3" s="37" t="s">
        <v>93</v>
      </c>
      <c r="B3" s="37" t="s">
        <v>94</v>
      </c>
      <c r="C3" s="5">
        <v>43009</v>
      </c>
    </row>
    <row r="4" spans="1:6" x14ac:dyDescent="0.25">
      <c r="A4" s="37" t="s">
        <v>95</v>
      </c>
      <c r="B4" s="37" t="s">
        <v>96</v>
      </c>
      <c r="C4" s="5">
        <v>43040</v>
      </c>
    </row>
    <row r="5" spans="1:6" x14ac:dyDescent="0.25">
      <c r="A5" s="37" t="s">
        <v>97</v>
      </c>
      <c r="B5" s="37" t="s">
        <v>98</v>
      </c>
      <c r="C5" s="5">
        <v>43070</v>
      </c>
    </row>
    <row r="6" spans="1:6" x14ac:dyDescent="0.25">
      <c r="A6" s="37" t="s">
        <v>99</v>
      </c>
      <c r="B6" s="37" t="s">
        <v>100</v>
      </c>
      <c r="C6" s="5">
        <v>43101</v>
      </c>
    </row>
    <row r="7" spans="1:6" x14ac:dyDescent="0.25">
      <c r="A7" s="37" t="s">
        <v>101</v>
      </c>
      <c r="B7" s="37" t="s">
        <v>102</v>
      </c>
      <c r="C7" s="5">
        <v>43132</v>
      </c>
    </row>
    <row r="8" spans="1:6" x14ac:dyDescent="0.25">
      <c r="A8" s="37" t="s">
        <v>103</v>
      </c>
      <c r="B8" s="37" t="s">
        <v>104</v>
      </c>
      <c r="C8" s="5">
        <v>43160</v>
      </c>
    </row>
    <row r="9" spans="1:6" x14ac:dyDescent="0.25">
      <c r="A9" s="37" t="s">
        <v>105</v>
      </c>
      <c r="B9" s="37" t="s">
        <v>106</v>
      </c>
      <c r="C9" s="5">
        <v>43191</v>
      </c>
    </row>
    <row r="10" spans="1:6" x14ac:dyDescent="0.25">
      <c r="A10" s="37" t="s">
        <v>107</v>
      </c>
      <c r="B10" s="37" t="s">
        <v>108</v>
      </c>
      <c r="C10" s="5">
        <v>43221</v>
      </c>
    </row>
    <row r="11" spans="1:6" x14ac:dyDescent="0.25">
      <c r="A11" s="37"/>
      <c r="B11" s="37"/>
      <c r="C11" s="5">
        <v>43252</v>
      </c>
    </row>
    <row r="12" spans="1:6" x14ac:dyDescent="0.25">
      <c r="A12"/>
      <c r="B12"/>
      <c r="C12" s="5">
        <v>43282</v>
      </c>
    </row>
    <row r="13" spans="1:6" x14ac:dyDescent="0.25">
      <c r="A13"/>
      <c r="B13"/>
      <c r="C13" s="37"/>
    </row>
    <row r="14" spans="1:6" x14ac:dyDescent="0.25">
      <c r="A14"/>
      <c r="B14"/>
      <c r="C14"/>
    </row>
    <row r="15" spans="1:6" x14ac:dyDescent="0.25">
      <c r="A15"/>
      <c r="B15"/>
      <c r="C15"/>
    </row>
    <row r="16" spans="1:6" x14ac:dyDescent="0.25">
      <c r="A16"/>
      <c r="B16"/>
      <c r="C16"/>
    </row>
    <row r="17" spans="1:3" x14ac:dyDescent="0.25">
      <c r="A17"/>
      <c r="B17"/>
      <c r="C17"/>
    </row>
    <row r="18" spans="1:3" x14ac:dyDescent="0.25">
      <c r="A18"/>
      <c r="B18"/>
      <c r="C18"/>
    </row>
    <row r="19" spans="1:3" x14ac:dyDescent="0.25">
      <c r="A19"/>
      <c r="B19"/>
      <c r="C19"/>
    </row>
    <row r="20" spans="1:3" x14ac:dyDescent="0.25">
      <c r="A20"/>
      <c r="B20"/>
      <c r="C20"/>
    </row>
    <row r="21" spans="1:3" x14ac:dyDescent="0.25">
      <c r="A21"/>
      <c r="B21"/>
      <c r="C21"/>
    </row>
    <row r="22" spans="1:3" x14ac:dyDescent="0.25">
      <c r="A22"/>
      <c r="B22"/>
      <c r="C22"/>
    </row>
    <row r="23" spans="1:3" x14ac:dyDescent="0.25">
      <c r="A23"/>
      <c r="B23"/>
      <c r="C23"/>
    </row>
    <row r="24" spans="1:3" x14ac:dyDescent="0.25">
      <c r="A24"/>
      <c r="B24"/>
      <c r="C24"/>
    </row>
    <row r="25" spans="1:3" x14ac:dyDescent="0.25">
      <c r="A25"/>
      <c r="B25"/>
      <c r="C25"/>
    </row>
    <row r="26" spans="1:3" x14ac:dyDescent="0.25">
      <c r="A26"/>
      <c r="B26"/>
      <c r="C26"/>
    </row>
    <row r="27" spans="1:3" x14ac:dyDescent="0.25">
      <c r="A27"/>
      <c r="B27"/>
      <c r="C27"/>
    </row>
    <row r="28" spans="1:3" x14ac:dyDescent="0.25">
      <c r="A28"/>
      <c r="B28"/>
      <c r="C28"/>
    </row>
    <row r="29" spans="1:3" x14ac:dyDescent="0.25">
      <c r="A29"/>
      <c r="B29"/>
      <c r="C29"/>
    </row>
    <row r="30" spans="1:3" x14ac:dyDescent="0.25">
      <c r="A30"/>
      <c r="B30"/>
      <c r="C30"/>
    </row>
    <row r="31" spans="1:3" x14ac:dyDescent="0.25">
      <c r="A31"/>
      <c r="B31"/>
      <c r="C31"/>
    </row>
    <row r="32" spans="1:3" x14ac:dyDescent="0.25">
      <c r="A32"/>
      <c r="B32"/>
      <c r="C32"/>
    </row>
    <row r="33" spans="1:3" x14ac:dyDescent="0.25">
      <c r="A33"/>
      <c r="B33"/>
      <c r="C33"/>
    </row>
    <row r="34" spans="1:3" x14ac:dyDescent="0.25">
      <c r="A34"/>
      <c r="B34"/>
      <c r="C34"/>
    </row>
    <row r="35" spans="1:3" x14ac:dyDescent="0.25">
      <c r="A35"/>
      <c r="B35"/>
      <c r="C35"/>
    </row>
    <row r="36" spans="1:3" x14ac:dyDescent="0.25">
      <c r="A36"/>
      <c r="B36"/>
      <c r="C36"/>
    </row>
    <row r="37" spans="1:3" x14ac:dyDescent="0.25">
      <c r="A37"/>
      <c r="B37"/>
      <c r="C37"/>
    </row>
    <row r="38" spans="1:3" x14ac:dyDescent="0.25">
      <c r="A38"/>
      <c r="B38"/>
      <c r="C38"/>
    </row>
    <row r="39" spans="1:3" x14ac:dyDescent="0.25">
      <c r="A39"/>
      <c r="B39"/>
      <c r="C39"/>
    </row>
    <row r="40" spans="1:3" x14ac:dyDescent="0.25">
      <c r="A40"/>
      <c r="B40"/>
      <c r="C40"/>
    </row>
    <row r="41" spans="1:3" x14ac:dyDescent="0.25">
      <c r="A41"/>
      <c r="B41"/>
      <c r="C41"/>
    </row>
    <row r="42" spans="1:3" x14ac:dyDescent="0.25">
      <c r="A42"/>
      <c r="B42"/>
      <c r="C42"/>
    </row>
    <row r="43" spans="1:3" x14ac:dyDescent="0.25">
      <c r="A43"/>
      <c r="B43"/>
      <c r="C43"/>
    </row>
    <row r="44" spans="1:3" x14ac:dyDescent="0.25">
      <c r="A44"/>
      <c r="B44"/>
      <c r="C44"/>
    </row>
    <row r="45" spans="1:3" x14ac:dyDescent="0.25">
      <c r="A45"/>
      <c r="B45"/>
      <c r="C45"/>
    </row>
    <row r="46" spans="1:3" x14ac:dyDescent="0.25">
      <c r="A46"/>
      <c r="B46"/>
      <c r="C46"/>
    </row>
    <row r="47" spans="1:3" x14ac:dyDescent="0.25">
      <c r="A47"/>
      <c r="B47"/>
      <c r="C47"/>
    </row>
    <row r="48" spans="1:3" x14ac:dyDescent="0.25">
      <c r="A48"/>
      <c r="B48"/>
      <c r="C48"/>
    </row>
    <row r="49" spans="1:3" x14ac:dyDescent="0.25">
      <c r="A49"/>
      <c r="B49"/>
      <c r="C49"/>
    </row>
    <row r="50" spans="1:3" x14ac:dyDescent="0.25">
      <c r="A50"/>
      <c r="B50"/>
      <c r="C50"/>
    </row>
    <row r="51" spans="1:3" x14ac:dyDescent="0.25">
      <c r="A51"/>
      <c r="B51"/>
      <c r="C51"/>
    </row>
    <row r="52" spans="1:3" x14ac:dyDescent="0.25">
      <c r="A52"/>
      <c r="B52"/>
      <c r="C52"/>
    </row>
    <row r="53" spans="1:3" x14ac:dyDescent="0.25">
      <c r="A53"/>
      <c r="B53"/>
      <c r="C53"/>
    </row>
    <row r="54" spans="1:3" x14ac:dyDescent="0.25">
      <c r="A54"/>
      <c r="B54"/>
      <c r="C54"/>
    </row>
    <row r="55" spans="1:3" x14ac:dyDescent="0.25">
      <c r="A55"/>
      <c r="B55"/>
      <c r="C55"/>
    </row>
    <row r="56" spans="1:3" x14ac:dyDescent="0.25">
      <c r="A56"/>
      <c r="B56"/>
      <c r="C56"/>
    </row>
    <row r="57" spans="1:3" x14ac:dyDescent="0.25">
      <c r="A57"/>
      <c r="B57"/>
      <c r="C57"/>
    </row>
    <row r="58" spans="1:3" x14ac:dyDescent="0.25">
      <c r="A58"/>
      <c r="B58"/>
      <c r="C58"/>
    </row>
    <row r="59" spans="1:3" x14ac:dyDescent="0.25">
      <c r="A59"/>
      <c r="B59"/>
      <c r="C59"/>
    </row>
    <row r="60" spans="1:3" x14ac:dyDescent="0.25">
      <c r="A60"/>
      <c r="B60"/>
      <c r="C60"/>
    </row>
    <row r="61" spans="1:3" x14ac:dyDescent="0.25">
      <c r="A61"/>
      <c r="B61"/>
      <c r="C61"/>
    </row>
    <row r="62" spans="1:3" x14ac:dyDescent="0.25">
      <c r="A62"/>
      <c r="B62"/>
      <c r="C62"/>
    </row>
    <row r="63" spans="1:3" x14ac:dyDescent="0.25">
      <c r="A63"/>
      <c r="B63"/>
      <c r="C63"/>
    </row>
    <row r="64" spans="1:3" x14ac:dyDescent="0.25">
      <c r="A64"/>
      <c r="B64"/>
      <c r="C64"/>
    </row>
    <row r="65" spans="1:3" x14ac:dyDescent="0.25">
      <c r="A65"/>
      <c r="B65"/>
      <c r="C65"/>
    </row>
    <row r="66" spans="1:3" x14ac:dyDescent="0.25">
      <c r="A66"/>
      <c r="B66"/>
      <c r="C66"/>
    </row>
    <row r="67" spans="1:3" x14ac:dyDescent="0.25">
      <c r="A67"/>
      <c r="B67"/>
      <c r="C67"/>
    </row>
    <row r="68" spans="1:3" x14ac:dyDescent="0.25">
      <c r="A68"/>
      <c r="B68"/>
      <c r="C68"/>
    </row>
    <row r="69" spans="1:3" x14ac:dyDescent="0.25">
      <c r="A69"/>
      <c r="B69"/>
      <c r="C69"/>
    </row>
    <row r="70" spans="1:3" x14ac:dyDescent="0.25">
      <c r="A70"/>
      <c r="B70"/>
      <c r="C70"/>
    </row>
    <row r="71" spans="1:3" x14ac:dyDescent="0.25">
      <c r="A71"/>
      <c r="B71"/>
      <c r="C71"/>
    </row>
    <row r="72" spans="1:3" x14ac:dyDescent="0.25">
      <c r="A72"/>
      <c r="B72"/>
      <c r="C72"/>
    </row>
    <row r="73" spans="1:3" x14ac:dyDescent="0.25">
      <c r="A73"/>
      <c r="B73"/>
      <c r="C73"/>
    </row>
    <row r="74" spans="1:3" x14ac:dyDescent="0.25">
      <c r="A74"/>
      <c r="B74"/>
      <c r="C74"/>
    </row>
    <row r="75" spans="1:3" x14ac:dyDescent="0.25">
      <c r="A75"/>
      <c r="B75"/>
      <c r="C75"/>
    </row>
    <row r="76" spans="1:3" x14ac:dyDescent="0.25">
      <c r="A76"/>
      <c r="B76"/>
      <c r="C76"/>
    </row>
    <row r="77" spans="1:3" x14ac:dyDescent="0.25">
      <c r="A77"/>
      <c r="B77"/>
      <c r="C77"/>
    </row>
    <row r="78" spans="1:3" x14ac:dyDescent="0.25">
      <c r="A78"/>
      <c r="B78"/>
      <c r="C78"/>
    </row>
    <row r="79" spans="1:3" x14ac:dyDescent="0.25">
      <c r="A79"/>
      <c r="B79"/>
      <c r="C79"/>
    </row>
    <row r="80" spans="1:3" x14ac:dyDescent="0.25">
      <c r="A80"/>
      <c r="B80"/>
      <c r="C80"/>
    </row>
    <row r="81" spans="1:3" x14ac:dyDescent="0.25">
      <c r="A81"/>
      <c r="B81"/>
      <c r="C81"/>
    </row>
    <row r="82" spans="1:3" x14ac:dyDescent="0.25">
      <c r="A82"/>
      <c r="B82"/>
      <c r="C82"/>
    </row>
    <row r="83" spans="1:3" x14ac:dyDescent="0.25">
      <c r="A83"/>
      <c r="B83"/>
      <c r="C83"/>
    </row>
    <row r="84" spans="1:3" x14ac:dyDescent="0.25">
      <c r="A84"/>
      <c r="B84"/>
      <c r="C84"/>
    </row>
    <row r="85" spans="1:3" x14ac:dyDescent="0.25">
      <c r="A85"/>
      <c r="B85"/>
      <c r="C85"/>
    </row>
    <row r="86" spans="1:3" x14ac:dyDescent="0.25">
      <c r="A86"/>
      <c r="B86"/>
      <c r="C86"/>
    </row>
    <row r="87" spans="1:3" x14ac:dyDescent="0.25">
      <c r="A87"/>
      <c r="B87"/>
      <c r="C87"/>
    </row>
    <row r="88" spans="1:3" x14ac:dyDescent="0.25">
      <c r="A88"/>
      <c r="B88"/>
      <c r="C88"/>
    </row>
    <row r="89" spans="1:3" x14ac:dyDescent="0.25">
      <c r="A89"/>
      <c r="B89"/>
      <c r="C89"/>
    </row>
    <row r="90" spans="1:3" x14ac:dyDescent="0.25">
      <c r="A90"/>
      <c r="B90"/>
      <c r="C90"/>
    </row>
    <row r="91" spans="1:3" x14ac:dyDescent="0.25">
      <c r="A91"/>
      <c r="B91"/>
      <c r="C91"/>
    </row>
    <row r="92" spans="1:3" x14ac:dyDescent="0.25">
      <c r="A92"/>
      <c r="B92"/>
      <c r="C92"/>
    </row>
    <row r="93" spans="1:3" x14ac:dyDescent="0.25">
      <c r="A93"/>
      <c r="B93"/>
      <c r="C93"/>
    </row>
    <row r="94" spans="1:3" x14ac:dyDescent="0.25">
      <c r="A94"/>
      <c r="B94"/>
      <c r="C94"/>
    </row>
    <row r="95" spans="1:3" x14ac:dyDescent="0.25">
      <c r="A95"/>
      <c r="B95"/>
      <c r="C95"/>
    </row>
    <row r="96" spans="1:3" x14ac:dyDescent="0.25">
      <c r="A96"/>
      <c r="B96"/>
      <c r="C96"/>
    </row>
    <row r="97" spans="1:3" x14ac:dyDescent="0.25">
      <c r="A97"/>
      <c r="B97"/>
      <c r="C97"/>
    </row>
    <row r="98" spans="1:3" x14ac:dyDescent="0.25">
      <c r="A98"/>
      <c r="B98"/>
      <c r="C98"/>
    </row>
    <row r="99" spans="1:3" x14ac:dyDescent="0.25">
      <c r="A99"/>
      <c r="B99"/>
      <c r="C99"/>
    </row>
    <row r="100" spans="1:3" x14ac:dyDescent="0.25">
      <c r="A100"/>
      <c r="B100"/>
      <c r="C100"/>
    </row>
    <row r="101" spans="1:3" x14ac:dyDescent="0.25">
      <c r="A101"/>
      <c r="B101"/>
      <c r="C101"/>
    </row>
    <row r="102" spans="1:3" x14ac:dyDescent="0.25">
      <c r="A102"/>
      <c r="B102"/>
      <c r="C102"/>
    </row>
    <row r="103" spans="1:3" x14ac:dyDescent="0.25">
      <c r="A103"/>
      <c r="B103"/>
      <c r="C103"/>
    </row>
    <row r="104" spans="1:3" x14ac:dyDescent="0.25">
      <c r="A104"/>
      <c r="B104"/>
      <c r="C104"/>
    </row>
    <row r="105" spans="1:3" x14ac:dyDescent="0.25">
      <c r="A105"/>
      <c r="B105"/>
      <c r="C105"/>
    </row>
    <row r="106" spans="1:3" x14ac:dyDescent="0.25">
      <c r="A106"/>
      <c r="B106"/>
      <c r="C106"/>
    </row>
    <row r="107" spans="1:3" x14ac:dyDescent="0.25">
      <c r="A107"/>
      <c r="B107"/>
      <c r="C107"/>
    </row>
    <row r="108" spans="1:3" x14ac:dyDescent="0.25">
      <c r="A108"/>
      <c r="B108"/>
      <c r="C108"/>
    </row>
    <row r="109" spans="1:3" x14ac:dyDescent="0.25">
      <c r="A109"/>
      <c r="B109"/>
      <c r="C109"/>
    </row>
    <row r="110" spans="1:3" x14ac:dyDescent="0.25">
      <c r="A110"/>
      <c r="B110"/>
      <c r="C110"/>
    </row>
    <row r="111" spans="1:3" x14ac:dyDescent="0.25">
      <c r="A111"/>
      <c r="B111"/>
      <c r="C111"/>
    </row>
    <row r="112" spans="1:3" x14ac:dyDescent="0.25">
      <c r="A112"/>
      <c r="B112"/>
      <c r="C112"/>
    </row>
    <row r="113" spans="1:3" x14ac:dyDescent="0.25">
      <c r="A113"/>
      <c r="B113"/>
      <c r="C113"/>
    </row>
    <row r="114" spans="1:3" x14ac:dyDescent="0.25">
      <c r="A114"/>
      <c r="B114"/>
      <c r="C114"/>
    </row>
    <row r="115" spans="1:3" x14ac:dyDescent="0.25">
      <c r="A115"/>
      <c r="B115"/>
      <c r="C115"/>
    </row>
    <row r="116" spans="1:3" x14ac:dyDescent="0.25">
      <c r="A116"/>
      <c r="B116"/>
      <c r="C116"/>
    </row>
    <row r="117" spans="1:3" x14ac:dyDescent="0.25">
      <c r="A117"/>
      <c r="B117"/>
      <c r="C117"/>
    </row>
    <row r="118" spans="1:3" x14ac:dyDescent="0.25">
      <c r="A118"/>
      <c r="B118"/>
      <c r="C118"/>
    </row>
    <row r="119" spans="1:3" x14ac:dyDescent="0.25">
      <c r="A119"/>
      <c r="B119"/>
      <c r="C119"/>
    </row>
    <row r="120" spans="1:3" x14ac:dyDescent="0.25">
      <c r="A120"/>
      <c r="B120"/>
      <c r="C120"/>
    </row>
    <row r="121" spans="1:3" x14ac:dyDescent="0.25">
      <c r="A121"/>
      <c r="B121"/>
      <c r="C121"/>
    </row>
    <row r="122" spans="1:3" x14ac:dyDescent="0.25">
      <c r="A122"/>
      <c r="B122"/>
      <c r="C122"/>
    </row>
    <row r="123" spans="1:3" x14ac:dyDescent="0.25">
      <c r="A123"/>
      <c r="B123"/>
      <c r="C123"/>
    </row>
    <row r="124" spans="1:3" x14ac:dyDescent="0.25">
      <c r="A124"/>
      <c r="B124"/>
      <c r="C124"/>
    </row>
    <row r="125" spans="1:3" x14ac:dyDescent="0.25">
      <c r="A125"/>
      <c r="B125"/>
      <c r="C125"/>
    </row>
    <row r="126" spans="1:3" x14ac:dyDescent="0.25">
      <c r="A126"/>
      <c r="B126"/>
      <c r="C126"/>
    </row>
    <row r="127" spans="1:3" x14ac:dyDescent="0.25">
      <c r="A127"/>
      <c r="B127"/>
      <c r="C127"/>
    </row>
    <row r="128" spans="1:3" x14ac:dyDescent="0.25">
      <c r="A128"/>
      <c r="B128"/>
      <c r="C128"/>
    </row>
    <row r="129" spans="1:3" x14ac:dyDescent="0.25">
      <c r="A129"/>
      <c r="B129"/>
      <c r="C129"/>
    </row>
    <row r="130" spans="1:3" x14ac:dyDescent="0.25">
      <c r="A130"/>
      <c r="B130"/>
      <c r="C130"/>
    </row>
    <row r="131" spans="1:3" x14ac:dyDescent="0.25">
      <c r="A131"/>
      <c r="B131"/>
      <c r="C131"/>
    </row>
    <row r="132" spans="1:3" x14ac:dyDescent="0.25">
      <c r="A132"/>
      <c r="B132"/>
      <c r="C132"/>
    </row>
    <row r="133" spans="1:3" x14ac:dyDescent="0.25">
      <c r="A133"/>
      <c r="B133"/>
      <c r="C133"/>
    </row>
    <row r="134" spans="1:3" x14ac:dyDescent="0.25">
      <c r="A134"/>
      <c r="B134"/>
      <c r="C134"/>
    </row>
    <row r="135" spans="1:3" x14ac:dyDescent="0.25">
      <c r="A135"/>
      <c r="B135"/>
      <c r="C135"/>
    </row>
    <row r="136" spans="1:3" x14ac:dyDescent="0.25">
      <c r="A136"/>
      <c r="B136"/>
      <c r="C136"/>
    </row>
    <row r="137" spans="1:3" x14ac:dyDescent="0.25">
      <c r="A137"/>
      <c r="B137"/>
      <c r="C137"/>
    </row>
    <row r="138" spans="1:3" x14ac:dyDescent="0.25">
      <c r="A138"/>
      <c r="B138"/>
      <c r="C138"/>
    </row>
    <row r="139" spans="1:3" x14ac:dyDescent="0.25">
      <c r="A139"/>
      <c r="B139"/>
      <c r="C139"/>
    </row>
    <row r="140" spans="1:3" x14ac:dyDescent="0.25">
      <c r="A140"/>
      <c r="B140"/>
      <c r="C140"/>
    </row>
    <row r="141" spans="1:3" x14ac:dyDescent="0.25">
      <c r="A141"/>
      <c r="B141"/>
      <c r="C141"/>
    </row>
    <row r="142" spans="1:3" x14ac:dyDescent="0.25">
      <c r="A142"/>
      <c r="B142"/>
      <c r="C142"/>
    </row>
    <row r="143" spans="1:3" x14ac:dyDescent="0.25">
      <c r="A143"/>
      <c r="B143"/>
      <c r="C143"/>
    </row>
    <row r="144" spans="1:3" x14ac:dyDescent="0.25">
      <c r="A144"/>
      <c r="B144"/>
      <c r="C144"/>
    </row>
    <row r="145" spans="1:3" x14ac:dyDescent="0.25">
      <c r="A145"/>
      <c r="B145"/>
      <c r="C145"/>
    </row>
    <row r="146" spans="1:3" x14ac:dyDescent="0.25">
      <c r="A146"/>
      <c r="B146"/>
      <c r="C146"/>
    </row>
    <row r="147" spans="1:3" x14ac:dyDescent="0.25">
      <c r="A147"/>
      <c r="B147"/>
      <c r="C147"/>
    </row>
    <row r="148" spans="1:3" x14ac:dyDescent="0.25">
      <c r="A148"/>
      <c r="B148"/>
      <c r="C148"/>
    </row>
    <row r="149" spans="1:3" x14ac:dyDescent="0.25">
      <c r="A149"/>
      <c r="B149"/>
      <c r="C149"/>
    </row>
    <row r="150" spans="1:3" x14ac:dyDescent="0.25">
      <c r="A150"/>
      <c r="B150"/>
      <c r="C150"/>
    </row>
    <row r="151" spans="1:3" x14ac:dyDescent="0.25">
      <c r="A151"/>
      <c r="B151"/>
      <c r="C151"/>
    </row>
    <row r="152" spans="1:3" x14ac:dyDescent="0.25">
      <c r="A152"/>
      <c r="B152"/>
      <c r="C152"/>
    </row>
    <row r="153" spans="1:3" x14ac:dyDescent="0.25">
      <c r="A153"/>
      <c r="B153"/>
      <c r="C153"/>
    </row>
    <row r="154" spans="1:3" x14ac:dyDescent="0.25">
      <c r="A154"/>
      <c r="B154"/>
      <c r="C154"/>
    </row>
    <row r="155" spans="1:3" x14ac:dyDescent="0.25">
      <c r="A155"/>
      <c r="B155"/>
      <c r="C155"/>
    </row>
    <row r="156" spans="1:3" x14ac:dyDescent="0.25">
      <c r="A156"/>
      <c r="B156"/>
      <c r="C156"/>
    </row>
    <row r="157" spans="1:3" x14ac:dyDescent="0.25">
      <c r="A157"/>
      <c r="B157"/>
      <c r="C157"/>
    </row>
    <row r="158" spans="1:3" x14ac:dyDescent="0.25">
      <c r="A158"/>
      <c r="B158"/>
      <c r="C158"/>
    </row>
    <row r="159" spans="1:3" x14ac:dyDescent="0.25">
      <c r="A159"/>
      <c r="B159"/>
      <c r="C159"/>
    </row>
    <row r="160" spans="1:3" x14ac:dyDescent="0.25">
      <c r="A160"/>
      <c r="B160"/>
      <c r="C160"/>
    </row>
    <row r="161" spans="1:3" x14ac:dyDescent="0.25">
      <c r="A161"/>
      <c r="B161"/>
      <c r="C161"/>
    </row>
    <row r="162" spans="1:3" x14ac:dyDescent="0.25">
      <c r="A162"/>
      <c r="B162"/>
      <c r="C162"/>
    </row>
    <row r="163" spans="1:3" x14ac:dyDescent="0.25">
      <c r="A163"/>
      <c r="B163"/>
      <c r="C163"/>
    </row>
    <row r="164" spans="1:3" x14ac:dyDescent="0.25">
      <c r="A164"/>
      <c r="B164"/>
      <c r="C164"/>
    </row>
    <row r="165" spans="1:3" x14ac:dyDescent="0.25">
      <c r="A165"/>
      <c r="B165"/>
      <c r="C165"/>
    </row>
    <row r="166" spans="1:3" x14ac:dyDescent="0.25">
      <c r="A166"/>
      <c r="B166"/>
      <c r="C166"/>
    </row>
    <row r="167" spans="1:3" x14ac:dyDescent="0.25">
      <c r="A167"/>
      <c r="B167"/>
      <c r="C167"/>
    </row>
    <row r="168" spans="1:3" x14ac:dyDescent="0.25">
      <c r="A168"/>
      <c r="B168"/>
      <c r="C168"/>
    </row>
    <row r="169" spans="1:3" x14ac:dyDescent="0.25">
      <c r="A169"/>
      <c r="B169"/>
      <c r="C169"/>
    </row>
    <row r="170" spans="1:3" x14ac:dyDescent="0.25">
      <c r="A170"/>
      <c r="B170"/>
      <c r="C170"/>
    </row>
    <row r="171" spans="1:3" x14ac:dyDescent="0.25">
      <c r="A171"/>
      <c r="B171"/>
      <c r="C171"/>
    </row>
    <row r="172" spans="1:3" x14ac:dyDescent="0.25">
      <c r="A172"/>
      <c r="B172"/>
      <c r="C172"/>
    </row>
    <row r="173" spans="1:3" x14ac:dyDescent="0.25">
      <c r="A173"/>
      <c r="B173"/>
      <c r="C173"/>
    </row>
    <row r="174" spans="1:3" x14ac:dyDescent="0.25">
      <c r="A174"/>
      <c r="B174"/>
      <c r="C174"/>
    </row>
    <row r="175" spans="1:3" x14ac:dyDescent="0.25">
      <c r="A175"/>
      <c r="B175"/>
      <c r="C175"/>
    </row>
    <row r="176" spans="1:3" x14ac:dyDescent="0.25">
      <c r="A176"/>
      <c r="B176"/>
      <c r="C176"/>
    </row>
    <row r="177" spans="1:3" x14ac:dyDescent="0.25">
      <c r="A177"/>
      <c r="B177"/>
      <c r="C177"/>
    </row>
    <row r="178" spans="1:3" x14ac:dyDescent="0.25">
      <c r="A178"/>
      <c r="B178"/>
      <c r="C178"/>
    </row>
    <row r="179" spans="1:3" x14ac:dyDescent="0.25">
      <c r="A179"/>
      <c r="B179"/>
      <c r="C179"/>
    </row>
    <row r="180" spans="1:3" x14ac:dyDescent="0.25">
      <c r="A180"/>
      <c r="B180"/>
      <c r="C180"/>
    </row>
    <row r="181" spans="1:3" x14ac:dyDescent="0.25">
      <c r="A181"/>
      <c r="B181"/>
      <c r="C181"/>
    </row>
    <row r="182" spans="1:3" x14ac:dyDescent="0.25">
      <c r="A182"/>
      <c r="B182"/>
      <c r="C182"/>
    </row>
    <row r="183" spans="1:3" x14ac:dyDescent="0.25">
      <c r="A183"/>
      <c r="B183"/>
      <c r="C183"/>
    </row>
    <row r="184" spans="1:3" x14ac:dyDescent="0.25">
      <c r="A184"/>
      <c r="B184"/>
      <c r="C184"/>
    </row>
    <row r="185" spans="1:3" x14ac:dyDescent="0.25">
      <c r="A185"/>
      <c r="B185"/>
      <c r="C185"/>
    </row>
    <row r="186" spans="1:3" x14ac:dyDescent="0.25">
      <c r="A186"/>
      <c r="B186"/>
      <c r="C186"/>
    </row>
    <row r="187" spans="1:3" x14ac:dyDescent="0.25">
      <c r="A187"/>
      <c r="B187"/>
      <c r="C187"/>
    </row>
    <row r="188" spans="1:3" x14ac:dyDescent="0.25">
      <c r="A188"/>
      <c r="B188"/>
      <c r="C188"/>
    </row>
    <row r="189" spans="1:3" x14ac:dyDescent="0.25">
      <c r="A189"/>
      <c r="B189"/>
      <c r="C189"/>
    </row>
    <row r="190" spans="1:3" x14ac:dyDescent="0.25">
      <c r="A190"/>
      <c r="B190"/>
      <c r="C190"/>
    </row>
    <row r="191" spans="1:3" x14ac:dyDescent="0.25">
      <c r="A191"/>
      <c r="B191"/>
      <c r="C191"/>
    </row>
    <row r="192" spans="1:3" x14ac:dyDescent="0.25">
      <c r="A192"/>
      <c r="B192"/>
      <c r="C192"/>
    </row>
    <row r="193" spans="1:3" x14ac:dyDescent="0.25">
      <c r="A193"/>
      <c r="B193"/>
      <c r="C193"/>
    </row>
    <row r="194" spans="1:3" x14ac:dyDescent="0.25">
      <c r="A194"/>
      <c r="B194"/>
      <c r="C194"/>
    </row>
    <row r="195" spans="1:3" x14ac:dyDescent="0.25">
      <c r="A195"/>
      <c r="B195"/>
      <c r="C195"/>
    </row>
    <row r="196" spans="1:3" x14ac:dyDescent="0.25">
      <c r="A196"/>
      <c r="B196"/>
      <c r="C196"/>
    </row>
    <row r="197" spans="1:3" x14ac:dyDescent="0.25">
      <c r="A197"/>
      <c r="B197"/>
      <c r="C197"/>
    </row>
    <row r="198" spans="1:3" x14ac:dyDescent="0.25">
      <c r="A198"/>
      <c r="B198"/>
      <c r="C198"/>
    </row>
    <row r="199" spans="1:3" x14ac:dyDescent="0.25">
      <c r="A199"/>
      <c r="B199"/>
      <c r="C199"/>
    </row>
    <row r="200" spans="1:3" x14ac:dyDescent="0.25">
      <c r="A200"/>
      <c r="B200"/>
      <c r="C200"/>
    </row>
    <row r="201" spans="1:3" x14ac:dyDescent="0.25">
      <c r="A201"/>
      <c r="B201"/>
      <c r="C201"/>
    </row>
    <row r="202" spans="1:3" x14ac:dyDescent="0.25">
      <c r="A202"/>
      <c r="B202"/>
      <c r="C202"/>
    </row>
    <row r="203" spans="1:3" x14ac:dyDescent="0.25">
      <c r="A203"/>
      <c r="B203"/>
      <c r="C203"/>
    </row>
    <row r="204" spans="1:3" x14ac:dyDescent="0.25">
      <c r="A204"/>
      <c r="B204"/>
      <c r="C204"/>
    </row>
    <row r="205" spans="1:3" x14ac:dyDescent="0.25">
      <c r="A205"/>
      <c r="B205"/>
      <c r="C205"/>
    </row>
    <row r="206" spans="1:3" x14ac:dyDescent="0.25">
      <c r="A206"/>
      <c r="B206"/>
      <c r="C206"/>
    </row>
    <row r="207" spans="1:3" x14ac:dyDescent="0.25">
      <c r="A207"/>
      <c r="B207"/>
      <c r="C207"/>
    </row>
    <row r="208" spans="1:3" x14ac:dyDescent="0.25">
      <c r="A208"/>
      <c r="B208"/>
      <c r="C208"/>
    </row>
    <row r="209" spans="1:3" x14ac:dyDescent="0.25">
      <c r="A209"/>
      <c r="B209"/>
      <c r="C209"/>
    </row>
    <row r="210" spans="1:3" x14ac:dyDescent="0.25">
      <c r="A210"/>
      <c r="B210"/>
      <c r="C210"/>
    </row>
    <row r="211" spans="1:3" x14ac:dyDescent="0.25">
      <c r="A211"/>
      <c r="B211"/>
      <c r="C211"/>
    </row>
    <row r="212" spans="1:3" x14ac:dyDescent="0.25">
      <c r="A212"/>
      <c r="B212"/>
      <c r="C212"/>
    </row>
    <row r="213" spans="1:3" x14ac:dyDescent="0.25">
      <c r="A213"/>
      <c r="B213"/>
      <c r="C213"/>
    </row>
    <row r="214" spans="1:3" x14ac:dyDescent="0.25">
      <c r="A214"/>
      <c r="B214"/>
      <c r="C214"/>
    </row>
    <row r="215" spans="1:3" x14ac:dyDescent="0.25">
      <c r="A215"/>
      <c r="B215"/>
      <c r="C215"/>
    </row>
    <row r="216" spans="1:3" x14ac:dyDescent="0.25">
      <c r="A216"/>
      <c r="B216"/>
      <c r="C216"/>
    </row>
    <row r="217" spans="1:3" x14ac:dyDescent="0.25">
      <c r="A217"/>
      <c r="B217"/>
      <c r="C217"/>
    </row>
    <row r="218" spans="1:3" x14ac:dyDescent="0.25">
      <c r="A218"/>
      <c r="B218"/>
      <c r="C218"/>
    </row>
    <row r="219" spans="1:3" x14ac:dyDescent="0.25">
      <c r="A219"/>
      <c r="B219"/>
      <c r="C219"/>
    </row>
    <row r="220" spans="1:3" x14ac:dyDescent="0.25">
      <c r="A220"/>
      <c r="B220"/>
      <c r="C220"/>
    </row>
    <row r="221" spans="1:3" x14ac:dyDescent="0.25">
      <c r="A221"/>
      <c r="B221"/>
      <c r="C221"/>
    </row>
    <row r="222" spans="1:3" x14ac:dyDescent="0.25">
      <c r="A222"/>
      <c r="B222"/>
      <c r="C222"/>
    </row>
    <row r="223" spans="1:3" x14ac:dyDescent="0.25">
      <c r="A223"/>
      <c r="B223"/>
      <c r="C223"/>
    </row>
    <row r="224" spans="1:3" x14ac:dyDescent="0.25">
      <c r="A224"/>
      <c r="B224"/>
      <c r="C224"/>
    </row>
    <row r="225" spans="1:3" x14ac:dyDescent="0.25">
      <c r="A225"/>
      <c r="B225"/>
      <c r="C225"/>
    </row>
    <row r="226" spans="1:3" x14ac:dyDescent="0.25">
      <c r="A226"/>
      <c r="B226"/>
      <c r="C226"/>
    </row>
    <row r="227" spans="1:3" x14ac:dyDescent="0.25">
      <c r="A227"/>
      <c r="B227"/>
      <c r="C227"/>
    </row>
    <row r="228" spans="1:3" x14ac:dyDescent="0.25">
      <c r="A228"/>
      <c r="B228"/>
      <c r="C228"/>
    </row>
    <row r="229" spans="1:3" x14ac:dyDescent="0.25">
      <c r="A229"/>
      <c r="B229"/>
      <c r="C229"/>
    </row>
    <row r="230" spans="1:3" x14ac:dyDescent="0.25">
      <c r="A230"/>
      <c r="B230"/>
      <c r="C230"/>
    </row>
    <row r="231" spans="1:3" x14ac:dyDescent="0.25">
      <c r="A231"/>
      <c r="B231"/>
      <c r="C231"/>
    </row>
    <row r="232" spans="1:3" x14ac:dyDescent="0.25">
      <c r="A232"/>
      <c r="B232"/>
      <c r="C232"/>
    </row>
    <row r="233" spans="1:3" x14ac:dyDescent="0.25">
      <c r="A233"/>
      <c r="B233"/>
      <c r="C233"/>
    </row>
    <row r="234" spans="1:3" x14ac:dyDescent="0.25">
      <c r="A234"/>
      <c r="B234"/>
      <c r="C234"/>
    </row>
    <row r="235" spans="1:3" x14ac:dyDescent="0.25">
      <c r="A235"/>
      <c r="B235"/>
      <c r="C235"/>
    </row>
    <row r="236" spans="1:3" x14ac:dyDescent="0.25">
      <c r="A236"/>
      <c r="B236"/>
      <c r="C236"/>
    </row>
    <row r="237" spans="1:3" x14ac:dyDescent="0.25">
      <c r="A237"/>
      <c r="B237"/>
      <c r="C237"/>
    </row>
    <row r="238" spans="1:3" x14ac:dyDescent="0.25">
      <c r="A238"/>
      <c r="B238"/>
      <c r="C238"/>
    </row>
    <row r="239" spans="1:3" x14ac:dyDescent="0.25">
      <c r="A239"/>
      <c r="B239"/>
      <c r="C239"/>
    </row>
    <row r="240" spans="1:3" x14ac:dyDescent="0.25">
      <c r="A240"/>
      <c r="B240"/>
      <c r="C240"/>
    </row>
    <row r="241" spans="1:3" x14ac:dyDescent="0.25">
      <c r="A241"/>
      <c r="B241"/>
      <c r="C241"/>
    </row>
    <row r="242" spans="1:3" x14ac:dyDescent="0.25">
      <c r="A242"/>
      <c r="B242"/>
      <c r="C242"/>
    </row>
    <row r="243" spans="1:3" x14ac:dyDescent="0.25">
      <c r="A243"/>
      <c r="B243"/>
      <c r="C243"/>
    </row>
    <row r="244" spans="1:3" x14ac:dyDescent="0.25">
      <c r="A244"/>
      <c r="B244"/>
      <c r="C244"/>
    </row>
    <row r="245" spans="1:3" x14ac:dyDescent="0.25">
      <c r="A245"/>
      <c r="B245"/>
      <c r="C245"/>
    </row>
    <row r="246" spans="1:3" x14ac:dyDescent="0.25">
      <c r="A246"/>
      <c r="B246"/>
      <c r="C246"/>
    </row>
    <row r="247" spans="1:3" x14ac:dyDescent="0.25">
      <c r="A247"/>
      <c r="B247"/>
      <c r="C247"/>
    </row>
    <row r="248" spans="1:3" x14ac:dyDescent="0.25">
      <c r="A248"/>
      <c r="B248"/>
      <c r="C248"/>
    </row>
    <row r="249" spans="1:3" x14ac:dyDescent="0.25">
      <c r="A249"/>
      <c r="B249"/>
      <c r="C249"/>
    </row>
    <row r="250" spans="1:3" x14ac:dyDescent="0.25">
      <c r="A250"/>
      <c r="B250"/>
      <c r="C250"/>
    </row>
    <row r="251" spans="1:3" x14ac:dyDescent="0.25">
      <c r="A251"/>
      <c r="B251"/>
      <c r="C251"/>
    </row>
    <row r="252" spans="1:3" x14ac:dyDescent="0.25">
      <c r="A252"/>
      <c r="B252"/>
      <c r="C252"/>
    </row>
    <row r="253" spans="1:3" x14ac:dyDescent="0.25">
      <c r="A253"/>
      <c r="B253"/>
      <c r="C253"/>
    </row>
    <row r="254" spans="1:3" x14ac:dyDescent="0.25">
      <c r="A254"/>
      <c r="B254"/>
      <c r="C254"/>
    </row>
    <row r="255" spans="1:3" x14ac:dyDescent="0.25">
      <c r="A255"/>
      <c r="B255"/>
      <c r="C255"/>
    </row>
    <row r="256" spans="1:3" x14ac:dyDescent="0.25">
      <c r="A256"/>
      <c r="B256"/>
      <c r="C256"/>
    </row>
    <row r="257" spans="1:3" x14ac:dyDescent="0.25">
      <c r="A257"/>
      <c r="B257"/>
      <c r="C257"/>
    </row>
    <row r="258" spans="1:3" x14ac:dyDescent="0.25">
      <c r="A258"/>
      <c r="B258"/>
      <c r="C258"/>
    </row>
    <row r="259" spans="1:3" x14ac:dyDescent="0.25">
      <c r="A259"/>
      <c r="B259"/>
      <c r="C259"/>
    </row>
    <row r="260" spans="1:3" x14ac:dyDescent="0.25">
      <c r="A260"/>
      <c r="B260"/>
      <c r="C260"/>
    </row>
    <row r="261" spans="1:3" x14ac:dyDescent="0.25">
      <c r="A261"/>
      <c r="B261"/>
      <c r="C261"/>
    </row>
    <row r="262" spans="1:3" x14ac:dyDescent="0.25">
      <c r="A262"/>
      <c r="B262"/>
      <c r="C262"/>
    </row>
    <row r="263" spans="1:3" x14ac:dyDescent="0.25">
      <c r="A263"/>
      <c r="B263"/>
      <c r="C263"/>
    </row>
    <row r="264" spans="1:3" x14ac:dyDescent="0.25">
      <c r="A264"/>
      <c r="B264"/>
      <c r="C264"/>
    </row>
    <row r="265" spans="1:3" x14ac:dyDescent="0.25">
      <c r="A265"/>
      <c r="B265"/>
      <c r="C265"/>
    </row>
    <row r="266" spans="1:3" x14ac:dyDescent="0.25">
      <c r="A266"/>
      <c r="B266"/>
      <c r="C266"/>
    </row>
    <row r="267" spans="1:3" x14ac:dyDescent="0.25">
      <c r="A267"/>
      <c r="B267"/>
      <c r="C267"/>
    </row>
    <row r="268" spans="1:3" x14ac:dyDescent="0.25">
      <c r="A268"/>
      <c r="B268"/>
      <c r="C268"/>
    </row>
    <row r="269" spans="1:3" x14ac:dyDescent="0.25">
      <c r="A269"/>
      <c r="B269"/>
      <c r="C269"/>
    </row>
    <row r="270" spans="1:3" x14ac:dyDescent="0.25">
      <c r="A270"/>
      <c r="B270"/>
      <c r="C270"/>
    </row>
    <row r="271" spans="1:3" x14ac:dyDescent="0.25">
      <c r="A271"/>
      <c r="B271"/>
      <c r="C271"/>
    </row>
    <row r="272" spans="1:3" x14ac:dyDescent="0.25">
      <c r="A272"/>
      <c r="B272"/>
      <c r="C272"/>
    </row>
    <row r="273" spans="1:3" x14ac:dyDescent="0.25">
      <c r="A273"/>
      <c r="B273"/>
      <c r="C273"/>
    </row>
    <row r="274" spans="1:3" x14ac:dyDescent="0.25">
      <c r="A274"/>
      <c r="B274"/>
      <c r="C274"/>
    </row>
    <row r="275" spans="1:3" x14ac:dyDescent="0.25">
      <c r="A275"/>
      <c r="B275"/>
      <c r="C275"/>
    </row>
    <row r="276" spans="1:3" x14ac:dyDescent="0.25">
      <c r="A276"/>
      <c r="B276"/>
      <c r="C276"/>
    </row>
    <row r="277" spans="1:3" x14ac:dyDescent="0.25">
      <c r="A277"/>
      <c r="B277"/>
      <c r="C277"/>
    </row>
    <row r="278" spans="1:3" x14ac:dyDescent="0.25">
      <c r="A278"/>
      <c r="B278"/>
      <c r="C278"/>
    </row>
    <row r="279" spans="1:3" x14ac:dyDescent="0.25">
      <c r="A279"/>
      <c r="B279"/>
      <c r="C279"/>
    </row>
    <row r="280" spans="1:3" x14ac:dyDescent="0.25">
      <c r="A280"/>
      <c r="B280"/>
      <c r="C280"/>
    </row>
    <row r="281" spans="1:3" x14ac:dyDescent="0.25">
      <c r="A281"/>
      <c r="B281"/>
      <c r="C281"/>
    </row>
    <row r="282" spans="1:3" x14ac:dyDescent="0.25">
      <c r="A282"/>
      <c r="B282"/>
      <c r="C282"/>
    </row>
    <row r="283" spans="1:3" x14ac:dyDescent="0.25">
      <c r="A283"/>
      <c r="B283"/>
      <c r="C283"/>
    </row>
    <row r="284" spans="1:3" x14ac:dyDescent="0.25">
      <c r="A284"/>
      <c r="B284"/>
      <c r="C284"/>
    </row>
    <row r="285" spans="1:3" x14ac:dyDescent="0.25">
      <c r="A285"/>
      <c r="B285"/>
      <c r="C285"/>
    </row>
    <row r="286" spans="1:3" x14ac:dyDescent="0.25">
      <c r="A286"/>
      <c r="B286"/>
      <c r="C286"/>
    </row>
    <row r="287" spans="1:3" x14ac:dyDescent="0.25">
      <c r="A287"/>
      <c r="B287"/>
      <c r="C287"/>
    </row>
    <row r="288" spans="1:3" x14ac:dyDescent="0.25">
      <c r="A288"/>
      <c r="B288"/>
      <c r="C288"/>
    </row>
    <row r="289" spans="1:3" x14ac:dyDescent="0.25">
      <c r="A289"/>
      <c r="B289"/>
      <c r="C289"/>
    </row>
    <row r="290" spans="1:3" x14ac:dyDescent="0.25">
      <c r="A290"/>
      <c r="B290"/>
      <c r="C290"/>
    </row>
    <row r="291" spans="1:3" x14ac:dyDescent="0.25">
      <c r="A291"/>
      <c r="B291"/>
      <c r="C291"/>
    </row>
    <row r="292" spans="1:3" x14ac:dyDescent="0.25">
      <c r="A292"/>
      <c r="B292"/>
      <c r="C292"/>
    </row>
    <row r="293" spans="1:3" x14ac:dyDescent="0.25">
      <c r="A293"/>
      <c r="B293"/>
      <c r="C293"/>
    </row>
    <row r="294" spans="1:3" x14ac:dyDescent="0.25">
      <c r="A294"/>
      <c r="B294"/>
      <c r="C294"/>
    </row>
    <row r="295" spans="1:3" x14ac:dyDescent="0.25">
      <c r="A295"/>
      <c r="B295"/>
      <c r="C295"/>
    </row>
    <row r="296" spans="1:3" x14ac:dyDescent="0.25">
      <c r="A296"/>
      <c r="B296"/>
      <c r="C296"/>
    </row>
    <row r="297" spans="1:3" x14ac:dyDescent="0.25">
      <c r="A297"/>
      <c r="B297"/>
      <c r="C297"/>
    </row>
    <row r="298" spans="1:3" x14ac:dyDescent="0.25">
      <c r="A298"/>
      <c r="B298"/>
      <c r="C298"/>
    </row>
    <row r="299" spans="1:3" x14ac:dyDescent="0.25">
      <c r="A299"/>
      <c r="B299"/>
      <c r="C299"/>
    </row>
    <row r="300" spans="1:3" x14ac:dyDescent="0.25">
      <c r="A300"/>
      <c r="B300"/>
      <c r="C300"/>
    </row>
    <row r="301" spans="1:3" x14ac:dyDescent="0.25">
      <c r="A301"/>
      <c r="B301"/>
      <c r="C301"/>
    </row>
    <row r="302" spans="1:3" x14ac:dyDescent="0.25">
      <c r="A302"/>
      <c r="B302"/>
      <c r="C302"/>
    </row>
    <row r="303" spans="1:3" x14ac:dyDescent="0.25">
      <c r="A303"/>
      <c r="B303"/>
      <c r="C303"/>
    </row>
    <row r="304" spans="1:3" x14ac:dyDescent="0.25">
      <c r="A304"/>
      <c r="B304"/>
      <c r="C304"/>
    </row>
    <row r="305" spans="1:3" x14ac:dyDescent="0.25">
      <c r="A305"/>
      <c r="B305"/>
      <c r="C305"/>
    </row>
    <row r="306" spans="1:3" x14ac:dyDescent="0.25">
      <c r="A306"/>
      <c r="B306"/>
      <c r="C306"/>
    </row>
    <row r="307" spans="1:3" x14ac:dyDescent="0.25">
      <c r="A307"/>
      <c r="B307"/>
      <c r="C307"/>
    </row>
    <row r="308" spans="1:3" x14ac:dyDescent="0.25">
      <c r="A308"/>
      <c r="B308"/>
      <c r="C308"/>
    </row>
    <row r="309" spans="1:3" x14ac:dyDescent="0.25">
      <c r="A309"/>
      <c r="B309"/>
      <c r="C309"/>
    </row>
    <row r="310" spans="1:3" x14ac:dyDescent="0.25">
      <c r="A310"/>
      <c r="B310"/>
      <c r="C310"/>
    </row>
    <row r="311" spans="1:3" x14ac:dyDescent="0.25">
      <c r="A311"/>
      <c r="B311"/>
      <c r="C311"/>
    </row>
    <row r="312" spans="1:3" x14ac:dyDescent="0.25">
      <c r="A312"/>
      <c r="B312"/>
      <c r="C312"/>
    </row>
    <row r="313" spans="1:3" x14ac:dyDescent="0.25">
      <c r="A313"/>
      <c r="B313"/>
      <c r="C313"/>
    </row>
    <row r="314" spans="1:3" x14ac:dyDescent="0.25">
      <c r="A314"/>
      <c r="B314"/>
      <c r="C314"/>
    </row>
    <row r="315" spans="1:3" x14ac:dyDescent="0.25">
      <c r="A315"/>
      <c r="B315"/>
      <c r="C315"/>
    </row>
    <row r="316" spans="1:3" x14ac:dyDescent="0.25">
      <c r="A316"/>
      <c r="B316"/>
      <c r="C316"/>
    </row>
    <row r="317" spans="1:3" x14ac:dyDescent="0.25">
      <c r="A317"/>
      <c r="B317"/>
      <c r="C317"/>
    </row>
    <row r="318" spans="1:3" x14ac:dyDescent="0.25">
      <c r="A318"/>
      <c r="B318"/>
      <c r="C318"/>
    </row>
    <row r="319" spans="1:3" x14ac:dyDescent="0.25">
      <c r="A319"/>
      <c r="B319"/>
      <c r="C319"/>
    </row>
    <row r="320" spans="1:3" x14ac:dyDescent="0.25">
      <c r="A320"/>
      <c r="B320"/>
      <c r="C320"/>
    </row>
    <row r="321" spans="1:3" x14ac:dyDescent="0.25">
      <c r="A321"/>
      <c r="B321"/>
      <c r="C321"/>
    </row>
    <row r="322" spans="1:3" x14ac:dyDescent="0.25">
      <c r="A322"/>
      <c r="B322"/>
      <c r="C322"/>
    </row>
    <row r="323" spans="1:3" x14ac:dyDescent="0.25">
      <c r="A323"/>
      <c r="B323"/>
      <c r="C323"/>
    </row>
    <row r="324" spans="1:3" x14ac:dyDescent="0.25">
      <c r="A324"/>
      <c r="B324"/>
      <c r="C324"/>
    </row>
    <row r="325" spans="1:3" x14ac:dyDescent="0.25">
      <c r="A325"/>
      <c r="B325"/>
      <c r="C325"/>
    </row>
    <row r="326" spans="1:3" x14ac:dyDescent="0.25">
      <c r="A326"/>
      <c r="B326"/>
      <c r="C326"/>
    </row>
    <row r="327" spans="1:3" x14ac:dyDescent="0.25">
      <c r="A327"/>
      <c r="B327"/>
      <c r="C327"/>
    </row>
    <row r="328" spans="1:3" x14ac:dyDescent="0.25">
      <c r="A328"/>
      <c r="B328"/>
      <c r="C328"/>
    </row>
    <row r="329" spans="1:3" x14ac:dyDescent="0.25">
      <c r="A329"/>
      <c r="B329"/>
      <c r="C329"/>
    </row>
    <row r="330" spans="1:3" x14ac:dyDescent="0.25">
      <c r="A330"/>
      <c r="B330"/>
      <c r="C330"/>
    </row>
    <row r="331" spans="1:3" x14ac:dyDescent="0.25">
      <c r="A331"/>
      <c r="B331"/>
      <c r="C331"/>
    </row>
    <row r="332" spans="1:3" x14ac:dyDescent="0.25">
      <c r="A332"/>
      <c r="B332"/>
      <c r="C332"/>
    </row>
    <row r="333" spans="1:3" x14ac:dyDescent="0.25">
      <c r="A333"/>
      <c r="B333"/>
      <c r="C333"/>
    </row>
    <row r="334" spans="1:3" x14ac:dyDescent="0.25">
      <c r="A334"/>
      <c r="B334"/>
      <c r="C334"/>
    </row>
    <row r="335" spans="1:3" x14ac:dyDescent="0.25">
      <c r="A335"/>
      <c r="B335"/>
      <c r="C335"/>
    </row>
    <row r="336" spans="1:3" x14ac:dyDescent="0.25">
      <c r="A336"/>
      <c r="B336"/>
      <c r="C336"/>
    </row>
    <row r="337" spans="1:3" x14ac:dyDescent="0.25">
      <c r="A337"/>
      <c r="B337"/>
      <c r="C337"/>
    </row>
    <row r="338" spans="1:3" x14ac:dyDescent="0.25">
      <c r="A338"/>
      <c r="B338"/>
      <c r="C338"/>
    </row>
    <row r="339" spans="1:3" x14ac:dyDescent="0.25">
      <c r="A339"/>
      <c r="B339"/>
      <c r="C339"/>
    </row>
    <row r="340" spans="1:3" x14ac:dyDescent="0.25">
      <c r="A340"/>
      <c r="B340"/>
      <c r="C340"/>
    </row>
    <row r="341" spans="1:3" x14ac:dyDescent="0.25">
      <c r="A341"/>
      <c r="B341"/>
      <c r="C341"/>
    </row>
    <row r="342" spans="1:3" x14ac:dyDescent="0.25">
      <c r="A342"/>
      <c r="B342"/>
      <c r="C342"/>
    </row>
    <row r="343" spans="1:3" x14ac:dyDescent="0.25">
      <c r="A343"/>
      <c r="B343"/>
      <c r="C343"/>
    </row>
    <row r="344" spans="1:3" x14ac:dyDescent="0.25">
      <c r="A344"/>
      <c r="B344"/>
      <c r="C344"/>
    </row>
    <row r="345" spans="1:3" x14ac:dyDescent="0.25">
      <c r="A345"/>
      <c r="B345"/>
      <c r="C345"/>
    </row>
    <row r="346" spans="1:3" x14ac:dyDescent="0.25">
      <c r="A346"/>
      <c r="B346"/>
      <c r="C346"/>
    </row>
    <row r="347" spans="1:3" x14ac:dyDescent="0.25">
      <c r="A347"/>
      <c r="B347"/>
      <c r="C347"/>
    </row>
    <row r="348" spans="1:3" x14ac:dyDescent="0.25">
      <c r="A348"/>
      <c r="B348"/>
      <c r="C348"/>
    </row>
    <row r="349" spans="1:3" x14ac:dyDescent="0.25">
      <c r="A349"/>
      <c r="B349"/>
      <c r="C349"/>
    </row>
    <row r="350" spans="1:3" x14ac:dyDescent="0.25">
      <c r="A350"/>
      <c r="B350"/>
      <c r="C350"/>
    </row>
    <row r="351" spans="1:3" x14ac:dyDescent="0.25">
      <c r="A351"/>
      <c r="B351"/>
      <c r="C351"/>
    </row>
    <row r="352" spans="1:3" x14ac:dyDescent="0.25">
      <c r="A352"/>
      <c r="B352"/>
      <c r="C352"/>
    </row>
    <row r="353" spans="1:3" x14ac:dyDescent="0.25">
      <c r="A353"/>
      <c r="B353"/>
      <c r="C353"/>
    </row>
    <row r="354" spans="1:3" x14ac:dyDescent="0.25">
      <c r="A354"/>
      <c r="B354"/>
      <c r="C354"/>
    </row>
    <row r="355" spans="1:3" x14ac:dyDescent="0.25">
      <c r="A355"/>
      <c r="B355"/>
      <c r="C355"/>
    </row>
    <row r="356" spans="1:3" x14ac:dyDescent="0.25">
      <c r="A356"/>
      <c r="B356"/>
      <c r="C356"/>
    </row>
    <row r="357" spans="1:3" x14ac:dyDescent="0.25">
      <c r="A357"/>
      <c r="B357"/>
      <c r="C357"/>
    </row>
    <row r="358" spans="1:3" x14ac:dyDescent="0.25">
      <c r="A358"/>
      <c r="B358"/>
      <c r="C358"/>
    </row>
    <row r="359" spans="1:3" x14ac:dyDescent="0.25">
      <c r="A359"/>
      <c r="B359"/>
      <c r="C359"/>
    </row>
    <row r="360" spans="1:3" x14ac:dyDescent="0.25">
      <c r="A360"/>
      <c r="B360"/>
      <c r="C360"/>
    </row>
    <row r="361" spans="1:3" x14ac:dyDescent="0.25">
      <c r="A361"/>
      <c r="B361"/>
      <c r="C361"/>
    </row>
    <row r="362" spans="1:3" x14ac:dyDescent="0.25">
      <c r="A362"/>
      <c r="B362"/>
      <c r="C362"/>
    </row>
    <row r="363" spans="1:3" x14ac:dyDescent="0.25">
      <c r="A363"/>
      <c r="B363"/>
      <c r="C363"/>
    </row>
    <row r="364" spans="1:3" x14ac:dyDescent="0.25">
      <c r="A364"/>
      <c r="B364"/>
      <c r="C364"/>
    </row>
    <row r="365" spans="1:3" x14ac:dyDescent="0.25">
      <c r="A365"/>
      <c r="B365"/>
      <c r="C365"/>
    </row>
    <row r="366" spans="1:3" x14ac:dyDescent="0.25">
      <c r="A366"/>
      <c r="B366"/>
      <c r="C366"/>
    </row>
    <row r="367" spans="1:3" x14ac:dyDescent="0.25">
      <c r="A367"/>
      <c r="B367"/>
      <c r="C367"/>
    </row>
    <row r="368" spans="1:3" x14ac:dyDescent="0.25">
      <c r="A368"/>
      <c r="B368"/>
      <c r="C368"/>
    </row>
    <row r="369" spans="1:3" x14ac:dyDescent="0.25">
      <c r="A369"/>
      <c r="B369"/>
      <c r="C369"/>
    </row>
    <row r="370" spans="1:3" x14ac:dyDescent="0.25">
      <c r="A370"/>
      <c r="B370"/>
      <c r="C370"/>
    </row>
    <row r="371" spans="1:3" x14ac:dyDescent="0.25">
      <c r="A371"/>
      <c r="B371"/>
      <c r="C371"/>
    </row>
    <row r="372" spans="1:3" x14ac:dyDescent="0.25">
      <c r="A372"/>
      <c r="B372"/>
      <c r="C372"/>
    </row>
    <row r="373" spans="1:3" x14ac:dyDescent="0.25">
      <c r="A373"/>
      <c r="B373"/>
      <c r="C373"/>
    </row>
    <row r="374" spans="1:3" x14ac:dyDescent="0.25">
      <c r="A374"/>
      <c r="B374"/>
      <c r="C374"/>
    </row>
    <row r="375" spans="1:3" x14ac:dyDescent="0.25">
      <c r="A375"/>
      <c r="B375"/>
      <c r="C375"/>
    </row>
    <row r="376" spans="1:3" x14ac:dyDescent="0.25">
      <c r="A376"/>
      <c r="B376"/>
      <c r="C376"/>
    </row>
    <row r="377" spans="1:3" x14ac:dyDescent="0.25">
      <c r="A377"/>
      <c r="B377"/>
      <c r="C377"/>
    </row>
    <row r="378" spans="1:3" x14ac:dyDescent="0.25">
      <c r="A378"/>
      <c r="B378"/>
      <c r="C378"/>
    </row>
    <row r="379" spans="1:3" x14ac:dyDescent="0.25">
      <c r="A379"/>
      <c r="B379"/>
      <c r="C379"/>
    </row>
    <row r="380" spans="1:3" x14ac:dyDescent="0.25">
      <c r="A380"/>
      <c r="B380"/>
      <c r="C380"/>
    </row>
    <row r="381" spans="1:3" x14ac:dyDescent="0.25">
      <c r="A381"/>
      <c r="B381"/>
      <c r="C381"/>
    </row>
    <row r="382" spans="1:3" x14ac:dyDescent="0.25">
      <c r="A382"/>
      <c r="B382"/>
      <c r="C382"/>
    </row>
    <row r="383" spans="1:3" x14ac:dyDescent="0.25">
      <c r="A383"/>
      <c r="B383"/>
      <c r="C383"/>
    </row>
    <row r="384" spans="1:3" x14ac:dyDescent="0.25">
      <c r="A384"/>
      <c r="B384"/>
      <c r="C384"/>
    </row>
    <row r="385" spans="1:3" x14ac:dyDescent="0.25">
      <c r="A385"/>
      <c r="B385"/>
      <c r="C385"/>
    </row>
    <row r="386" spans="1:3" x14ac:dyDescent="0.25">
      <c r="A386"/>
      <c r="B386"/>
      <c r="C386"/>
    </row>
    <row r="387" spans="1:3" x14ac:dyDescent="0.25">
      <c r="A387"/>
      <c r="B387"/>
      <c r="C387"/>
    </row>
    <row r="388" spans="1:3" x14ac:dyDescent="0.25">
      <c r="A388"/>
      <c r="B388"/>
      <c r="C388"/>
    </row>
    <row r="389" spans="1:3" x14ac:dyDescent="0.25">
      <c r="A389"/>
      <c r="B389"/>
      <c r="C389"/>
    </row>
    <row r="390" spans="1:3" x14ac:dyDescent="0.25">
      <c r="A390"/>
      <c r="B390"/>
      <c r="C390"/>
    </row>
    <row r="391" spans="1:3" x14ac:dyDescent="0.25">
      <c r="A391"/>
      <c r="B391"/>
      <c r="C391"/>
    </row>
    <row r="392" spans="1:3" x14ac:dyDescent="0.25">
      <c r="A392"/>
      <c r="B392"/>
      <c r="C392"/>
    </row>
    <row r="393" spans="1:3" x14ac:dyDescent="0.25">
      <c r="A393"/>
      <c r="B393"/>
      <c r="C393"/>
    </row>
    <row r="394" spans="1:3" x14ac:dyDescent="0.25">
      <c r="A394"/>
      <c r="B394"/>
      <c r="C394"/>
    </row>
    <row r="395" spans="1:3" x14ac:dyDescent="0.25">
      <c r="A395"/>
      <c r="B395"/>
      <c r="C395"/>
    </row>
    <row r="396" spans="1:3" x14ac:dyDescent="0.25">
      <c r="A396"/>
      <c r="B396"/>
      <c r="C396"/>
    </row>
    <row r="397" spans="1:3" x14ac:dyDescent="0.25">
      <c r="A397"/>
      <c r="B397"/>
      <c r="C397"/>
    </row>
    <row r="398" spans="1:3" x14ac:dyDescent="0.25">
      <c r="A398"/>
      <c r="B398"/>
      <c r="C398"/>
    </row>
    <row r="399" spans="1:3" x14ac:dyDescent="0.25">
      <c r="A399"/>
      <c r="B399"/>
      <c r="C399"/>
    </row>
    <row r="400" spans="1:3" x14ac:dyDescent="0.25">
      <c r="A400"/>
      <c r="B400"/>
      <c r="C400"/>
    </row>
    <row r="401" spans="1:3" x14ac:dyDescent="0.25">
      <c r="A401"/>
      <c r="B401"/>
      <c r="C401"/>
    </row>
    <row r="402" spans="1:3" x14ac:dyDescent="0.25">
      <c r="A402"/>
      <c r="B402"/>
      <c r="C402"/>
    </row>
    <row r="403" spans="1:3" x14ac:dyDescent="0.25">
      <c r="A403"/>
      <c r="B403"/>
      <c r="C403"/>
    </row>
    <row r="404" spans="1:3" x14ac:dyDescent="0.25">
      <c r="A404"/>
      <c r="B404"/>
      <c r="C404"/>
    </row>
    <row r="405" spans="1:3" x14ac:dyDescent="0.25">
      <c r="A405"/>
      <c r="B405"/>
      <c r="C405"/>
    </row>
    <row r="406" spans="1:3" x14ac:dyDescent="0.25">
      <c r="A406"/>
      <c r="B406"/>
      <c r="C406"/>
    </row>
    <row r="407" spans="1:3" x14ac:dyDescent="0.25">
      <c r="A407"/>
      <c r="B407"/>
      <c r="C407"/>
    </row>
    <row r="408" spans="1:3" x14ac:dyDescent="0.25">
      <c r="A408"/>
      <c r="B408"/>
      <c r="C408"/>
    </row>
    <row r="409" spans="1:3" x14ac:dyDescent="0.25">
      <c r="A409"/>
      <c r="B409"/>
      <c r="C409"/>
    </row>
    <row r="410" spans="1:3" x14ac:dyDescent="0.25">
      <c r="A410"/>
      <c r="B410"/>
      <c r="C410"/>
    </row>
    <row r="411" spans="1:3" x14ac:dyDescent="0.25">
      <c r="A411"/>
      <c r="B411"/>
      <c r="C411"/>
    </row>
    <row r="412" spans="1:3" x14ac:dyDescent="0.25">
      <c r="A412"/>
      <c r="B412"/>
      <c r="C412"/>
    </row>
    <row r="413" spans="1:3" x14ac:dyDescent="0.25">
      <c r="A413"/>
      <c r="B413"/>
      <c r="C413"/>
    </row>
    <row r="414" spans="1:3" x14ac:dyDescent="0.25">
      <c r="A414"/>
      <c r="B414"/>
      <c r="C414"/>
    </row>
    <row r="415" spans="1:3" x14ac:dyDescent="0.25">
      <c r="A415"/>
      <c r="B415"/>
      <c r="C415"/>
    </row>
    <row r="416" spans="1:3" x14ac:dyDescent="0.25">
      <c r="A416"/>
      <c r="B416"/>
      <c r="C416"/>
    </row>
    <row r="417" spans="1:3" x14ac:dyDescent="0.25">
      <c r="A417"/>
      <c r="B417"/>
      <c r="C417"/>
    </row>
    <row r="418" spans="1:3" x14ac:dyDescent="0.25">
      <c r="A418"/>
      <c r="B418"/>
      <c r="C418"/>
    </row>
    <row r="419" spans="1:3" x14ac:dyDescent="0.25">
      <c r="A419"/>
      <c r="B419"/>
      <c r="C419"/>
    </row>
    <row r="420" spans="1:3" x14ac:dyDescent="0.25">
      <c r="A420"/>
      <c r="B420"/>
      <c r="C420"/>
    </row>
    <row r="421" spans="1:3" x14ac:dyDescent="0.25">
      <c r="A421"/>
      <c r="B421"/>
      <c r="C421"/>
    </row>
    <row r="422" spans="1:3" x14ac:dyDescent="0.25">
      <c r="A422"/>
      <c r="B422"/>
      <c r="C422"/>
    </row>
    <row r="423" spans="1:3" x14ac:dyDescent="0.25">
      <c r="A423"/>
      <c r="B423"/>
      <c r="C423"/>
    </row>
    <row r="424" spans="1:3" x14ac:dyDescent="0.25">
      <c r="A424"/>
      <c r="B424"/>
      <c r="C424"/>
    </row>
    <row r="425" spans="1:3" x14ac:dyDescent="0.25">
      <c r="A425"/>
      <c r="B425"/>
      <c r="C425"/>
    </row>
    <row r="426" spans="1:3" x14ac:dyDescent="0.25">
      <c r="A426"/>
      <c r="B426"/>
      <c r="C426"/>
    </row>
    <row r="427" spans="1:3" x14ac:dyDescent="0.25">
      <c r="A427"/>
      <c r="B427"/>
      <c r="C427"/>
    </row>
    <row r="428" spans="1:3" x14ac:dyDescent="0.25">
      <c r="A428"/>
      <c r="B428"/>
      <c r="C428"/>
    </row>
    <row r="429" spans="1:3" x14ac:dyDescent="0.25">
      <c r="A429"/>
      <c r="B429"/>
      <c r="C429"/>
    </row>
    <row r="430" spans="1:3" x14ac:dyDescent="0.25">
      <c r="A430"/>
      <c r="B430"/>
      <c r="C430"/>
    </row>
    <row r="431" spans="1:3" x14ac:dyDescent="0.25">
      <c r="A431"/>
      <c r="B431"/>
      <c r="C431"/>
    </row>
    <row r="432" spans="1:3" x14ac:dyDescent="0.25">
      <c r="A432"/>
      <c r="B432"/>
      <c r="C432"/>
    </row>
    <row r="433" spans="1:3" x14ac:dyDescent="0.25">
      <c r="A433"/>
      <c r="B433"/>
      <c r="C433"/>
    </row>
    <row r="434" spans="1:3" x14ac:dyDescent="0.25">
      <c r="A434"/>
      <c r="B434"/>
      <c r="C434"/>
    </row>
    <row r="435" spans="1:3" x14ac:dyDescent="0.25">
      <c r="A435"/>
      <c r="B435"/>
      <c r="C435"/>
    </row>
    <row r="436" spans="1:3" x14ac:dyDescent="0.25">
      <c r="A436"/>
      <c r="B436"/>
      <c r="C436"/>
    </row>
    <row r="437" spans="1:3" x14ac:dyDescent="0.25">
      <c r="A437"/>
      <c r="B437"/>
      <c r="C437"/>
    </row>
    <row r="438" spans="1:3" x14ac:dyDescent="0.25">
      <c r="A438"/>
      <c r="B438"/>
      <c r="C438"/>
    </row>
    <row r="439" spans="1:3" x14ac:dyDescent="0.25">
      <c r="A439"/>
      <c r="B439"/>
      <c r="C439"/>
    </row>
    <row r="440" spans="1:3" x14ac:dyDescent="0.25">
      <c r="A440"/>
      <c r="B440"/>
      <c r="C440"/>
    </row>
    <row r="441" spans="1:3" x14ac:dyDescent="0.25">
      <c r="A441"/>
      <c r="B441"/>
      <c r="C441"/>
    </row>
    <row r="442" spans="1:3" x14ac:dyDescent="0.25">
      <c r="A442"/>
      <c r="B442"/>
      <c r="C442"/>
    </row>
    <row r="443" spans="1:3" x14ac:dyDescent="0.25">
      <c r="A443"/>
      <c r="B443"/>
      <c r="C443"/>
    </row>
    <row r="444" spans="1:3" x14ac:dyDescent="0.25">
      <c r="A444"/>
      <c r="B444"/>
      <c r="C444"/>
    </row>
    <row r="445" spans="1:3" x14ac:dyDescent="0.25">
      <c r="A445"/>
      <c r="B445"/>
      <c r="C445"/>
    </row>
    <row r="446" spans="1:3" x14ac:dyDescent="0.25">
      <c r="A446"/>
      <c r="B446"/>
      <c r="C446"/>
    </row>
    <row r="447" spans="1:3" x14ac:dyDescent="0.25">
      <c r="A447"/>
      <c r="B447"/>
      <c r="C447"/>
    </row>
    <row r="448" spans="1:3" x14ac:dyDescent="0.25">
      <c r="A448"/>
      <c r="B448"/>
      <c r="C448"/>
    </row>
    <row r="449" spans="1:3" x14ac:dyDescent="0.25">
      <c r="A449"/>
      <c r="B449"/>
      <c r="C449"/>
    </row>
    <row r="450" spans="1:3" x14ac:dyDescent="0.25">
      <c r="A450"/>
      <c r="B450"/>
      <c r="C450"/>
    </row>
    <row r="451" spans="1:3" x14ac:dyDescent="0.25">
      <c r="A451"/>
      <c r="B451"/>
      <c r="C451"/>
    </row>
    <row r="452" spans="1:3" x14ac:dyDescent="0.25">
      <c r="A452"/>
      <c r="B452"/>
      <c r="C452"/>
    </row>
    <row r="453" spans="1:3" x14ac:dyDescent="0.25">
      <c r="A453"/>
      <c r="B453"/>
      <c r="C453"/>
    </row>
    <row r="454" spans="1:3" x14ac:dyDescent="0.25">
      <c r="A454"/>
      <c r="B454"/>
      <c r="C454"/>
    </row>
    <row r="455" spans="1:3" x14ac:dyDescent="0.25">
      <c r="A455"/>
      <c r="B455"/>
      <c r="C455"/>
    </row>
    <row r="456" spans="1:3" x14ac:dyDescent="0.25">
      <c r="A456"/>
      <c r="B456"/>
      <c r="C456"/>
    </row>
    <row r="457" spans="1:3" x14ac:dyDescent="0.25">
      <c r="A457"/>
      <c r="B457"/>
      <c r="C457"/>
    </row>
    <row r="458" spans="1:3" x14ac:dyDescent="0.25">
      <c r="A458"/>
      <c r="B458"/>
      <c r="C458"/>
    </row>
    <row r="459" spans="1:3" x14ac:dyDescent="0.25">
      <c r="A459"/>
      <c r="B459"/>
      <c r="C459"/>
    </row>
    <row r="460" spans="1:3" x14ac:dyDescent="0.25">
      <c r="A460"/>
      <c r="B460"/>
      <c r="C460"/>
    </row>
    <row r="461" spans="1:3" x14ac:dyDescent="0.25">
      <c r="A461"/>
      <c r="B461"/>
      <c r="C461"/>
    </row>
    <row r="462" spans="1:3" x14ac:dyDescent="0.25">
      <c r="A462"/>
      <c r="B462"/>
      <c r="C462"/>
    </row>
    <row r="463" spans="1:3" x14ac:dyDescent="0.25">
      <c r="A463"/>
      <c r="B463"/>
      <c r="C463"/>
    </row>
    <row r="464" spans="1:3" x14ac:dyDescent="0.25">
      <c r="A464"/>
      <c r="B464"/>
      <c r="C464"/>
    </row>
    <row r="465" spans="1:3" x14ac:dyDescent="0.25">
      <c r="A465"/>
      <c r="B465"/>
      <c r="C465"/>
    </row>
    <row r="466" spans="1:3" x14ac:dyDescent="0.25">
      <c r="A466"/>
      <c r="B466"/>
      <c r="C466"/>
    </row>
    <row r="467" spans="1:3" x14ac:dyDescent="0.25">
      <c r="A467"/>
      <c r="B467"/>
      <c r="C467"/>
    </row>
    <row r="468" spans="1:3" x14ac:dyDescent="0.25">
      <c r="A468"/>
      <c r="B468"/>
      <c r="C468"/>
    </row>
    <row r="469" spans="1:3" x14ac:dyDescent="0.25">
      <c r="A469"/>
      <c r="B469"/>
      <c r="C469"/>
    </row>
    <row r="470" spans="1:3" x14ac:dyDescent="0.25">
      <c r="A470"/>
      <c r="B470"/>
      <c r="C470"/>
    </row>
    <row r="471" spans="1:3" x14ac:dyDescent="0.25">
      <c r="A471"/>
      <c r="B471"/>
      <c r="C471"/>
    </row>
    <row r="472" spans="1:3" x14ac:dyDescent="0.25">
      <c r="A472"/>
      <c r="B472"/>
      <c r="C472"/>
    </row>
    <row r="473" spans="1:3" x14ac:dyDescent="0.25">
      <c r="A473"/>
      <c r="B473"/>
      <c r="C473"/>
    </row>
    <row r="474" spans="1:3" x14ac:dyDescent="0.25">
      <c r="A474"/>
      <c r="B474"/>
      <c r="C474"/>
    </row>
    <row r="475" spans="1:3" x14ac:dyDescent="0.25">
      <c r="A475"/>
      <c r="B475"/>
      <c r="C475"/>
    </row>
    <row r="476" spans="1:3" x14ac:dyDescent="0.25">
      <c r="A476"/>
      <c r="B476"/>
      <c r="C476"/>
    </row>
    <row r="477" spans="1:3" x14ac:dyDescent="0.25">
      <c r="A477"/>
      <c r="B477"/>
      <c r="C477"/>
    </row>
    <row r="478" spans="1:3" x14ac:dyDescent="0.25">
      <c r="A478"/>
      <c r="B478"/>
      <c r="C478"/>
    </row>
    <row r="479" spans="1:3" x14ac:dyDescent="0.25">
      <c r="A479"/>
      <c r="B479"/>
      <c r="C479"/>
    </row>
    <row r="480" spans="1:3" x14ac:dyDescent="0.25">
      <c r="A480"/>
      <c r="B480"/>
      <c r="C480"/>
    </row>
    <row r="481" spans="1:3" x14ac:dyDescent="0.25">
      <c r="A481"/>
      <c r="B481"/>
      <c r="C481"/>
    </row>
    <row r="482" spans="1:3" x14ac:dyDescent="0.25">
      <c r="A482"/>
      <c r="B482"/>
      <c r="C482"/>
    </row>
    <row r="483" spans="1:3" x14ac:dyDescent="0.25">
      <c r="A483"/>
      <c r="B483"/>
      <c r="C483"/>
    </row>
    <row r="484" spans="1:3" x14ac:dyDescent="0.25">
      <c r="A484"/>
      <c r="B484"/>
      <c r="C484"/>
    </row>
    <row r="485" spans="1:3" x14ac:dyDescent="0.25">
      <c r="A485"/>
      <c r="B485"/>
      <c r="C485"/>
    </row>
    <row r="486" spans="1:3" x14ac:dyDescent="0.25">
      <c r="A486"/>
      <c r="B486"/>
      <c r="C486"/>
    </row>
    <row r="487" spans="1:3" x14ac:dyDescent="0.25">
      <c r="A487"/>
      <c r="B487"/>
      <c r="C487"/>
    </row>
    <row r="488" spans="1:3" x14ac:dyDescent="0.25">
      <c r="A488"/>
      <c r="B488"/>
      <c r="C488"/>
    </row>
    <row r="489" spans="1:3" x14ac:dyDescent="0.25">
      <c r="A489"/>
      <c r="B489"/>
      <c r="C489"/>
    </row>
    <row r="490" spans="1:3" x14ac:dyDescent="0.25">
      <c r="A490"/>
      <c r="B490"/>
      <c r="C490"/>
    </row>
    <row r="491" spans="1:3" x14ac:dyDescent="0.25">
      <c r="A491"/>
      <c r="B491"/>
      <c r="C491"/>
    </row>
    <row r="492" spans="1:3" x14ac:dyDescent="0.25">
      <c r="A492"/>
      <c r="B492"/>
      <c r="C492"/>
    </row>
    <row r="493" spans="1:3" x14ac:dyDescent="0.25">
      <c r="A493"/>
      <c r="B493"/>
      <c r="C493"/>
    </row>
    <row r="494" spans="1:3" x14ac:dyDescent="0.25">
      <c r="A494"/>
      <c r="B494"/>
      <c r="C494"/>
    </row>
    <row r="495" spans="1:3" x14ac:dyDescent="0.25">
      <c r="A495"/>
      <c r="B495"/>
      <c r="C495"/>
    </row>
    <row r="496" spans="1:3" x14ac:dyDescent="0.25">
      <c r="A496"/>
      <c r="B496"/>
      <c r="C496"/>
    </row>
    <row r="497" spans="1:3" x14ac:dyDescent="0.25">
      <c r="A497"/>
      <c r="B497"/>
      <c r="C497"/>
    </row>
    <row r="498" spans="1:3" x14ac:dyDescent="0.25">
      <c r="A498"/>
      <c r="B498"/>
      <c r="C498"/>
    </row>
    <row r="499" spans="1:3" x14ac:dyDescent="0.25">
      <c r="A499"/>
      <c r="B499"/>
      <c r="C499"/>
    </row>
    <row r="500" spans="1:3" x14ac:dyDescent="0.25">
      <c r="A500"/>
      <c r="B500"/>
      <c r="C500"/>
    </row>
    <row r="501" spans="1:3" x14ac:dyDescent="0.25">
      <c r="A501"/>
      <c r="B501"/>
      <c r="C501"/>
    </row>
    <row r="502" spans="1:3" x14ac:dyDescent="0.25">
      <c r="A502"/>
      <c r="B502"/>
      <c r="C502"/>
    </row>
    <row r="503" spans="1:3" x14ac:dyDescent="0.25">
      <c r="A503"/>
      <c r="B503"/>
      <c r="C503"/>
    </row>
    <row r="504" spans="1:3" x14ac:dyDescent="0.25">
      <c r="A504"/>
      <c r="B504"/>
      <c r="C504"/>
    </row>
    <row r="505" spans="1:3" x14ac:dyDescent="0.25">
      <c r="A505"/>
      <c r="B505"/>
      <c r="C505"/>
    </row>
    <row r="506" spans="1:3" x14ac:dyDescent="0.25">
      <c r="A506"/>
      <c r="B506"/>
      <c r="C506"/>
    </row>
    <row r="507" spans="1:3" x14ac:dyDescent="0.25">
      <c r="A507"/>
      <c r="B507"/>
      <c r="C507"/>
    </row>
    <row r="508" spans="1:3" x14ac:dyDescent="0.25">
      <c r="A508"/>
      <c r="B508"/>
      <c r="C508"/>
    </row>
    <row r="509" spans="1:3" x14ac:dyDescent="0.25">
      <c r="A509"/>
      <c r="B509"/>
      <c r="C509"/>
    </row>
    <row r="510" spans="1:3" x14ac:dyDescent="0.25">
      <c r="A510"/>
      <c r="B510"/>
      <c r="C510"/>
    </row>
    <row r="511" spans="1:3" x14ac:dyDescent="0.25">
      <c r="A511"/>
      <c r="B511"/>
      <c r="C511"/>
    </row>
    <row r="512" spans="1:3" x14ac:dyDescent="0.25">
      <c r="A512"/>
      <c r="B512"/>
      <c r="C512"/>
    </row>
    <row r="513" spans="1:3" x14ac:dyDescent="0.25">
      <c r="A513"/>
      <c r="B513"/>
      <c r="C513"/>
    </row>
    <row r="514" spans="1:3" x14ac:dyDescent="0.25">
      <c r="A514"/>
      <c r="B514"/>
      <c r="C514"/>
    </row>
    <row r="515" spans="1:3" x14ac:dyDescent="0.25">
      <c r="A515"/>
      <c r="B515"/>
      <c r="C515"/>
    </row>
    <row r="516" spans="1:3" x14ac:dyDescent="0.25">
      <c r="A516"/>
      <c r="B516"/>
      <c r="C516"/>
    </row>
    <row r="517" spans="1:3" x14ac:dyDescent="0.25">
      <c r="A517"/>
      <c r="B517"/>
      <c r="C517"/>
    </row>
    <row r="518" spans="1:3" x14ac:dyDescent="0.25">
      <c r="A518"/>
      <c r="B518"/>
      <c r="C518"/>
    </row>
    <row r="519" spans="1:3" x14ac:dyDescent="0.25">
      <c r="A519"/>
      <c r="B519"/>
      <c r="C519"/>
    </row>
    <row r="520" spans="1:3" x14ac:dyDescent="0.25">
      <c r="A520"/>
      <c r="B520"/>
      <c r="C520"/>
    </row>
    <row r="521" spans="1:3" x14ac:dyDescent="0.25">
      <c r="A521"/>
      <c r="B521"/>
      <c r="C521"/>
    </row>
    <row r="522" spans="1:3" x14ac:dyDescent="0.25">
      <c r="A522"/>
      <c r="B522"/>
      <c r="C522"/>
    </row>
    <row r="523" spans="1:3" x14ac:dyDescent="0.25">
      <c r="A523"/>
      <c r="B523"/>
      <c r="C523"/>
    </row>
    <row r="524" spans="1:3" x14ac:dyDescent="0.25">
      <c r="A524"/>
      <c r="B524"/>
      <c r="C524"/>
    </row>
    <row r="525" spans="1:3" x14ac:dyDescent="0.25">
      <c r="A525"/>
      <c r="B525"/>
      <c r="C525"/>
    </row>
    <row r="526" spans="1:3" x14ac:dyDescent="0.25">
      <c r="A526"/>
      <c r="B526"/>
      <c r="C526"/>
    </row>
    <row r="527" spans="1:3" x14ac:dyDescent="0.25">
      <c r="A527"/>
      <c r="B527"/>
      <c r="C527"/>
    </row>
    <row r="528" spans="1:3" x14ac:dyDescent="0.25">
      <c r="A528"/>
      <c r="B528"/>
      <c r="C528"/>
    </row>
    <row r="529" spans="1:3" x14ac:dyDescent="0.25">
      <c r="A529"/>
      <c r="B529"/>
      <c r="C529"/>
    </row>
    <row r="530" spans="1:3" x14ac:dyDescent="0.25">
      <c r="A530"/>
      <c r="B530"/>
      <c r="C530"/>
    </row>
    <row r="531" spans="1:3" x14ac:dyDescent="0.25">
      <c r="A531"/>
      <c r="B531"/>
      <c r="C531"/>
    </row>
    <row r="532" spans="1:3" x14ac:dyDescent="0.25">
      <c r="A532"/>
      <c r="B532"/>
      <c r="C532"/>
    </row>
    <row r="533" spans="1:3" x14ac:dyDescent="0.25">
      <c r="A533"/>
      <c r="B533"/>
      <c r="C533"/>
    </row>
    <row r="534" spans="1:3" x14ac:dyDescent="0.25">
      <c r="A534"/>
      <c r="B534"/>
      <c r="C534"/>
    </row>
    <row r="535" spans="1:3" x14ac:dyDescent="0.25">
      <c r="A535"/>
      <c r="B535"/>
      <c r="C535"/>
    </row>
    <row r="536" spans="1:3" x14ac:dyDescent="0.25">
      <c r="A536"/>
      <c r="B536"/>
      <c r="C536"/>
    </row>
    <row r="537" spans="1:3" x14ac:dyDescent="0.25">
      <c r="A537"/>
      <c r="B537"/>
      <c r="C537"/>
    </row>
    <row r="538" spans="1:3" x14ac:dyDescent="0.25">
      <c r="A538"/>
      <c r="B538"/>
      <c r="C538"/>
    </row>
    <row r="539" spans="1:3" x14ac:dyDescent="0.25">
      <c r="A539"/>
      <c r="B539"/>
      <c r="C539"/>
    </row>
    <row r="540" spans="1:3" x14ac:dyDescent="0.25">
      <c r="A540"/>
      <c r="B540"/>
      <c r="C540"/>
    </row>
    <row r="541" spans="1:3" x14ac:dyDescent="0.25">
      <c r="A541"/>
      <c r="B541"/>
      <c r="C541"/>
    </row>
    <row r="542" spans="1:3" x14ac:dyDescent="0.25">
      <c r="A542"/>
      <c r="B542"/>
      <c r="C542"/>
    </row>
    <row r="543" spans="1:3" x14ac:dyDescent="0.25">
      <c r="A543"/>
      <c r="B543"/>
      <c r="C543"/>
    </row>
    <row r="544" spans="1:3" x14ac:dyDescent="0.25">
      <c r="A544"/>
      <c r="B544"/>
      <c r="C544"/>
    </row>
    <row r="545" spans="1:3" x14ac:dyDescent="0.25">
      <c r="A545"/>
      <c r="B545"/>
      <c r="C545"/>
    </row>
    <row r="546" spans="1:3" x14ac:dyDescent="0.25">
      <c r="A546"/>
      <c r="B546"/>
      <c r="C546"/>
    </row>
    <row r="547" spans="1:3" x14ac:dyDescent="0.25">
      <c r="A547"/>
      <c r="B547"/>
      <c r="C547"/>
    </row>
    <row r="548" spans="1:3" x14ac:dyDescent="0.25">
      <c r="A548"/>
      <c r="B548"/>
      <c r="C548"/>
    </row>
    <row r="549" spans="1:3" x14ac:dyDescent="0.25">
      <c r="A549"/>
      <c r="B549"/>
      <c r="C549"/>
    </row>
    <row r="550" spans="1:3" x14ac:dyDescent="0.25">
      <c r="A550"/>
      <c r="B550"/>
      <c r="C550"/>
    </row>
    <row r="551" spans="1:3" x14ac:dyDescent="0.25">
      <c r="A551"/>
      <c r="B551"/>
      <c r="C551"/>
    </row>
    <row r="552" spans="1:3" x14ac:dyDescent="0.25">
      <c r="A552"/>
      <c r="B552"/>
      <c r="C552"/>
    </row>
    <row r="553" spans="1:3" x14ac:dyDescent="0.25">
      <c r="A553"/>
      <c r="B553"/>
      <c r="C553"/>
    </row>
    <row r="554" spans="1:3" x14ac:dyDescent="0.25">
      <c r="A554"/>
      <c r="B554"/>
      <c r="C554"/>
    </row>
    <row r="555" spans="1:3" x14ac:dyDescent="0.25">
      <c r="A555"/>
      <c r="B555"/>
      <c r="C555"/>
    </row>
    <row r="556" spans="1:3" x14ac:dyDescent="0.25">
      <c r="A556"/>
      <c r="B556"/>
      <c r="C556"/>
    </row>
    <row r="557" spans="1:3" x14ac:dyDescent="0.25">
      <c r="A557"/>
      <c r="B557"/>
      <c r="C557"/>
    </row>
    <row r="558" spans="1:3" x14ac:dyDescent="0.25">
      <c r="A558"/>
      <c r="B558"/>
      <c r="C558"/>
    </row>
    <row r="559" spans="1:3" x14ac:dyDescent="0.25">
      <c r="A559"/>
      <c r="B559"/>
      <c r="C559"/>
    </row>
    <row r="560" spans="1:3" x14ac:dyDescent="0.25">
      <c r="A560"/>
      <c r="B560"/>
      <c r="C560"/>
    </row>
    <row r="561" spans="1:3" x14ac:dyDescent="0.25">
      <c r="A561"/>
      <c r="B561"/>
      <c r="C561"/>
    </row>
    <row r="562" spans="1:3" x14ac:dyDescent="0.25">
      <c r="A562"/>
      <c r="B562"/>
      <c r="C562"/>
    </row>
    <row r="563" spans="1:3" x14ac:dyDescent="0.25">
      <c r="A563"/>
      <c r="B563"/>
      <c r="C563"/>
    </row>
    <row r="564" spans="1:3" x14ac:dyDescent="0.25">
      <c r="A564"/>
      <c r="B564"/>
      <c r="C564"/>
    </row>
    <row r="565" spans="1:3" x14ac:dyDescent="0.25">
      <c r="A565"/>
      <c r="B565"/>
      <c r="C565"/>
    </row>
    <row r="566" spans="1:3" x14ac:dyDescent="0.25">
      <c r="A566"/>
      <c r="B566"/>
      <c r="C566"/>
    </row>
    <row r="567" spans="1:3" x14ac:dyDescent="0.25">
      <c r="A567"/>
      <c r="B567"/>
      <c r="C567"/>
    </row>
    <row r="568" spans="1:3" x14ac:dyDescent="0.25">
      <c r="A568"/>
      <c r="B568"/>
      <c r="C568"/>
    </row>
    <row r="569" spans="1:3" x14ac:dyDescent="0.25">
      <c r="A569"/>
      <c r="B569"/>
      <c r="C569"/>
    </row>
    <row r="570" spans="1:3" x14ac:dyDescent="0.25">
      <c r="A570"/>
      <c r="B570"/>
      <c r="C570"/>
    </row>
    <row r="571" spans="1:3" x14ac:dyDescent="0.25">
      <c r="A571"/>
      <c r="B571"/>
      <c r="C571"/>
    </row>
    <row r="572" spans="1:3" x14ac:dyDescent="0.25">
      <c r="A572"/>
      <c r="B572"/>
      <c r="C572"/>
    </row>
    <row r="573" spans="1:3" x14ac:dyDescent="0.25">
      <c r="A573"/>
      <c r="B573"/>
      <c r="C573"/>
    </row>
    <row r="574" spans="1:3" x14ac:dyDescent="0.25">
      <c r="A574"/>
      <c r="B574"/>
      <c r="C574"/>
    </row>
    <row r="575" spans="1:3" x14ac:dyDescent="0.25">
      <c r="A575"/>
      <c r="B575"/>
      <c r="C575"/>
    </row>
    <row r="576" spans="1:3" x14ac:dyDescent="0.25">
      <c r="A576"/>
      <c r="B576"/>
      <c r="C576"/>
    </row>
    <row r="577" spans="1:3" x14ac:dyDescent="0.25">
      <c r="A577"/>
      <c r="B577"/>
      <c r="C577"/>
    </row>
    <row r="578" spans="1:3" x14ac:dyDescent="0.25">
      <c r="A578"/>
      <c r="B578"/>
      <c r="C578"/>
    </row>
    <row r="579" spans="1:3" x14ac:dyDescent="0.25">
      <c r="A579"/>
      <c r="B579"/>
      <c r="C579"/>
    </row>
    <row r="580" spans="1:3" x14ac:dyDescent="0.25">
      <c r="A580"/>
      <c r="B580"/>
      <c r="C580"/>
    </row>
    <row r="581" spans="1:3" x14ac:dyDescent="0.25">
      <c r="A581"/>
      <c r="B581"/>
      <c r="C581"/>
    </row>
    <row r="582" spans="1:3" x14ac:dyDescent="0.25">
      <c r="A582"/>
      <c r="B582"/>
      <c r="C582"/>
    </row>
    <row r="583" spans="1:3" x14ac:dyDescent="0.25">
      <c r="A583"/>
      <c r="B583"/>
      <c r="C583"/>
    </row>
    <row r="584" spans="1:3" x14ac:dyDescent="0.25">
      <c r="A584"/>
      <c r="B584"/>
      <c r="C584"/>
    </row>
    <row r="585" spans="1:3" x14ac:dyDescent="0.25">
      <c r="A585"/>
      <c r="B585"/>
      <c r="C585"/>
    </row>
    <row r="586" spans="1:3" x14ac:dyDescent="0.25">
      <c r="A586"/>
      <c r="B586"/>
      <c r="C586"/>
    </row>
    <row r="587" spans="1:3" x14ac:dyDescent="0.25">
      <c r="A587"/>
      <c r="B587"/>
      <c r="C587"/>
    </row>
    <row r="588" spans="1:3" x14ac:dyDescent="0.25">
      <c r="A588"/>
      <c r="B588"/>
      <c r="C588"/>
    </row>
    <row r="589" spans="1:3" x14ac:dyDescent="0.25">
      <c r="A589"/>
      <c r="B589"/>
      <c r="C589"/>
    </row>
    <row r="590" spans="1:3" x14ac:dyDescent="0.25">
      <c r="A590"/>
      <c r="B590"/>
      <c r="C590"/>
    </row>
    <row r="591" spans="1:3" x14ac:dyDescent="0.25">
      <c r="A591"/>
      <c r="B591"/>
      <c r="C591"/>
    </row>
    <row r="592" spans="1:3" x14ac:dyDescent="0.25">
      <c r="A592"/>
      <c r="B592"/>
      <c r="C592"/>
    </row>
    <row r="593" spans="1:3" x14ac:dyDescent="0.25">
      <c r="A593"/>
      <c r="B593"/>
      <c r="C593"/>
    </row>
    <row r="594" spans="1:3" x14ac:dyDescent="0.25">
      <c r="A594"/>
      <c r="B594"/>
      <c r="C594"/>
    </row>
    <row r="595" spans="1:3" x14ac:dyDescent="0.25">
      <c r="A595"/>
      <c r="B595"/>
      <c r="C595"/>
    </row>
    <row r="596" spans="1:3" x14ac:dyDescent="0.25">
      <c r="A596"/>
      <c r="B596"/>
      <c r="C596"/>
    </row>
    <row r="597" spans="1:3" x14ac:dyDescent="0.25">
      <c r="A597"/>
      <c r="B597"/>
      <c r="C597"/>
    </row>
    <row r="598" spans="1:3" x14ac:dyDescent="0.25">
      <c r="A598"/>
      <c r="B598"/>
      <c r="C598"/>
    </row>
    <row r="599" spans="1:3" x14ac:dyDescent="0.25">
      <c r="A599"/>
      <c r="B599"/>
      <c r="C599"/>
    </row>
    <row r="600" spans="1:3" x14ac:dyDescent="0.25">
      <c r="A600"/>
      <c r="B600"/>
      <c r="C600"/>
    </row>
    <row r="601" spans="1:3" x14ac:dyDescent="0.25">
      <c r="A601"/>
      <c r="B601"/>
      <c r="C601"/>
    </row>
    <row r="602" spans="1:3" x14ac:dyDescent="0.25">
      <c r="A602"/>
      <c r="B602"/>
      <c r="C602"/>
    </row>
    <row r="603" spans="1:3" x14ac:dyDescent="0.25">
      <c r="A603"/>
      <c r="B603"/>
      <c r="C603"/>
    </row>
    <row r="604" spans="1:3" x14ac:dyDescent="0.25">
      <c r="A604"/>
      <c r="B604"/>
      <c r="C604"/>
    </row>
    <row r="605" spans="1:3" x14ac:dyDescent="0.25">
      <c r="A605"/>
      <c r="B605"/>
      <c r="C605"/>
    </row>
    <row r="606" spans="1:3" x14ac:dyDescent="0.25">
      <c r="A606"/>
      <c r="B606"/>
      <c r="C606"/>
    </row>
    <row r="607" spans="1:3" x14ac:dyDescent="0.25">
      <c r="A607"/>
      <c r="B607"/>
      <c r="C607"/>
    </row>
    <row r="608" spans="1:3" x14ac:dyDescent="0.25">
      <c r="A608"/>
      <c r="B608"/>
      <c r="C608"/>
    </row>
    <row r="609" spans="1:3" x14ac:dyDescent="0.25">
      <c r="A609"/>
      <c r="B609"/>
      <c r="C609"/>
    </row>
    <row r="610" spans="1:3" x14ac:dyDescent="0.25">
      <c r="A610"/>
      <c r="B610"/>
      <c r="C610"/>
    </row>
    <row r="611" spans="1:3" x14ac:dyDescent="0.25">
      <c r="A611"/>
      <c r="B611"/>
      <c r="C611"/>
    </row>
    <row r="612" spans="1:3" x14ac:dyDescent="0.25">
      <c r="A612"/>
      <c r="B612"/>
      <c r="C612"/>
    </row>
    <row r="613" spans="1:3" x14ac:dyDescent="0.25">
      <c r="A613"/>
      <c r="B613"/>
      <c r="C613"/>
    </row>
    <row r="614" spans="1:3" x14ac:dyDescent="0.25">
      <c r="A614"/>
      <c r="B614"/>
      <c r="C614"/>
    </row>
    <row r="615" spans="1:3" x14ac:dyDescent="0.25">
      <c r="A615"/>
      <c r="B615"/>
      <c r="C615"/>
    </row>
    <row r="616" spans="1:3" x14ac:dyDescent="0.25">
      <c r="A616"/>
      <c r="B616"/>
      <c r="C616"/>
    </row>
    <row r="617" spans="1:3" x14ac:dyDescent="0.25">
      <c r="A617"/>
      <c r="B617"/>
      <c r="C617"/>
    </row>
    <row r="618" spans="1:3" x14ac:dyDescent="0.25">
      <c r="A618"/>
      <c r="B618"/>
      <c r="C618"/>
    </row>
    <row r="619" spans="1:3" x14ac:dyDescent="0.25">
      <c r="A619"/>
      <c r="B619"/>
      <c r="C619"/>
    </row>
    <row r="620" spans="1:3" x14ac:dyDescent="0.25">
      <c r="A620"/>
      <c r="B620"/>
      <c r="C620"/>
    </row>
    <row r="621" spans="1:3" x14ac:dyDescent="0.25">
      <c r="A621"/>
      <c r="B621"/>
      <c r="C621"/>
    </row>
    <row r="622" spans="1:3" x14ac:dyDescent="0.25">
      <c r="A622"/>
      <c r="B622"/>
      <c r="C622"/>
    </row>
    <row r="623" spans="1:3" x14ac:dyDescent="0.25">
      <c r="A623"/>
      <c r="B623"/>
      <c r="C623"/>
    </row>
    <row r="624" spans="1:3" x14ac:dyDescent="0.25">
      <c r="A624"/>
      <c r="B624"/>
      <c r="C624"/>
    </row>
    <row r="625" spans="1:3" x14ac:dyDescent="0.25">
      <c r="A625"/>
      <c r="B625"/>
      <c r="C625"/>
    </row>
    <row r="626" spans="1:3" x14ac:dyDescent="0.25">
      <c r="A626"/>
      <c r="B626"/>
      <c r="C626"/>
    </row>
    <row r="627" spans="1:3" x14ac:dyDescent="0.25">
      <c r="A627"/>
      <c r="B627"/>
      <c r="C627"/>
    </row>
    <row r="628" spans="1:3" x14ac:dyDescent="0.25">
      <c r="A628"/>
      <c r="B628"/>
      <c r="C628"/>
    </row>
    <row r="629" spans="1:3" x14ac:dyDescent="0.25">
      <c r="A629"/>
      <c r="B629"/>
      <c r="C629"/>
    </row>
    <row r="630" spans="1:3" x14ac:dyDescent="0.25">
      <c r="A630"/>
      <c r="B630"/>
      <c r="C630"/>
    </row>
    <row r="631" spans="1:3" x14ac:dyDescent="0.25">
      <c r="A631"/>
      <c r="B631"/>
      <c r="C631"/>
    </row>
    <row r="632" spans="1:3" x14ac:dyDescent="0.25">
      <c r="A632"/>
      <c r="B632"/>
      <c r="C632"/>
    </row>
    <row r="633" spans="1:3" x14ac:dyDescent="0.25">
      <c r="A633"/>
      <c r="B633"/>
      <c r="C633"/>
    </row>
    <row r="634" spans="1:3" x14ac:dyDescent="0.25">
      <c r="A634"/>
      <c r="B634"/>
      <c r="C634"/>
    </row>
    <row r="635" spans="1:3" x14ac:dyDescent="0.25">
      <c r="A635"/>
      <c r="B635"/>
      <c r="C635"/>
    </row>
    <row r="636" spans="1:3" x14ac:dyDescent="0.25">
      <c r="A636"/>
      <c r="B636"/>
      <c r="C636"/>
    </row>
    <row r="637" spans="1:3" x14ac:dyDescent="0.25">
      <c r="A637"/>
      <c r="B637"/>
      <c r="C637"/>
    </row>
    <row r="638" spans="1:3" x14ac:dyDescent="0.25">
      <c r="A638"/>
      <c r="B638"/>
      <c r="C638"/>
    </row>
    <row r="639" spans="1:3" x14ac:dyDescent="0.25">
      <c r="A639"/>
      <c r="B639"/>
      <c r="C639"/>
    </row>
    <row r="640" spans="1:3" x14ac:dyDescent="0.25">
      <c r="A640"/>
      <c r="B640"/>
      <c r="C640"/>
    </row>
    <row r="641" spans="1:3" x14ac:dyDescent="0.25">
      <c r="A641"/>
      <c r="B641"/>
      <c r="C641"/>
    </row>
    <row r="642" spans="1:3" x14ac:dyDescent="0.25">
      <c r="A642"/>
      <c r="B642"/>
      <c r="C642"/>
    </row>
    <row r="643" spans="1:3" x14ac:dyDescent="0.25">
      <c r="A643"/>
      <c r="B643"/>
      <c r="C643"/>
    </row>
    <row r="644" spans="1:3" x14ac:dyDescent="0.25">
      <c r="A644"/>
      <c r="B644"/>
      <c r="C644"/>
    </row>
    <row r="645" spans="1:3" x14ac:dyDescent="0.25">
      <c r="A645"/>
      <c r="B645"/>
      <c r="C645"/>
    </row>
    <row r="646" spans="1:3" x14ac:dyDescent="0.25">
      <c r="A646"/>
      <c r="B646"/>
      <c r="C646"/>
    </row>
    <row r="647" spans="1:3" x14ac:dyDescent="0.25">
      <c r="A647"/>
      <c r="B647"/>
      <c r="C647"/>
    </row>
    <row r="648" spans="1:3" x14ac:dyDescent="0.25">
      <c r="A648"/>
      <c r="B648"/>
      <c r="C648"/>
    </row>
    <row r="649" spans="1:3" x14ac:dyDescent="0.25">
      <c r="A649"/>
      <c r="B649"/>
      <c r="C649"/>
    </row>
    <row r="650" spans="1:3" x14ac:dyDescent="0.25">
      <c r="A650"/>
      <c r="B650"/>
      <c r="C650"/>
    </row>
    <row r="651" spans="1:3" x14ac:dyDescent="0.25">
      <c r="A651"/>
      <c r="B651"/>
      <c r="C651"/>
    </row>
    <row r="652" spans="1:3" x14ac:dyDescent="0.25">
      <c r="A652"/>
      <c r="B652"/>
      <c r="C652"/>
    </row>
    <row r="653" spans="1:3" x14ac:dyDescent="0.25">
      <c r="A653"/>
      <c r="B653"/>
      <c r="C653"/>
    </row>
    <row r="654" spans="1:3" x14ac:dyDescent="0.25">
      <c r="A654"/>
      <c r="B654"/>
      <c r="C654"/>
    </row>
    <row r="655" spans="1:3" x14ac:dyDescent="0.25">
      <c r="A655"/>
      <c r="B655"/>
      <c r="C655"/>
    </row>
    <row r="656" spans="1:3" x14ac:dyDescent="0.25">
      <c r="A656"/>
      <c r="B656"/>
      <c r="C656"/>
    </row>
    <row r="657" spans="1:3" x14ac:dyDescent="0.25">
      <c r="A657"/>
      <c r="B657"/>
      <c r="C657"/>
    </row>
    <row r="658" spans="1:3" x14ac:dyDescent="0.25">
      <c r="A658"/>
      <c r="B658"/>
      <c r="C658"/>
    </row>
    <row r="659" spans="1:3" x14ac:dyDescent="0.25">
      <c r="A659"/>
      <c r="B659"/>
      <c r="C659"/>
    </row>
    <row r="660" spans="1:3" x14ac:dyDescent="0.25">
      <c r="A660"/>
      <c r="B660"/>
      <c r="C660"/>
    </row>
    <row r="661" spans="1:3" x14ac:dyDescent="0.25">
      <c r="A661"/>
      <c r="B661"/>
      <c r="C661"/>
    </row>
    <row r="662" spans="1:3" x14ac:dyDescent="0.25">
      <c r="A662"/>
      <c r="B662"/>
      <c r="C662"/>
    </row>
    <row r="663" spans="1:3" x14ac:dyDescent="0.25">
      <c r="A663"/>
      <c r="B663"/>
      <c r="C663"/>
    </row>
    <row r="664" spans="1:3" x14ac:dyDescent="0.25">
      <c r="A664"/>
      <c r="B664"/>
      <c r="C664"/>
    </row>
    <row r="665" spans="1:3" x14ac:dyDescent="0.25">
      <c r="A665"/>
      <c r="B665"/>
      <c r="C665"/>
    </row>
    <row r="666" spans="1:3" x14ac:dyDescent="0.25">
      <c r="A666"/>
      <c r="B666"/>
      <c r="C666"/>
    </row>
    <row r="667" spans="1:3" x14ac:dyDescent="0.25">
      <c r="A667"/>
      <c r="B667"/>
      <c r="C667"/>
    </row>
    <row r="668" spans="1:3" x14ac:dyDescent="0.25">
      <c r="A668"/>
      <c r="B668"/>
      <c r="C668"/>
    </row>
    <row r="669" spans="1:3" x14ac:dyDescent="0.25">
      <c r="A669"/>
      <c r="B669"/>
      <c r="C669"/>
    </row>
    <row r="670" spans="1:3" x14ac:dyDescent="0.25">
      <c r="A670"/>
      <c r="B670"/>
      <c r="C670"/>
    </row>
    <row r="671" spans="1:3" x14ac:dyDescent="0.25">
      <c r="A671"/>
      <c r="B671"/>
      <c r="C671"/>
    </row>
    <row r="672" spans="1:3" x14ac:dyDescent="0.25">
      <c r="A672"/>
      <c r="B672"/>
      <c r="C672"/>
    </row>
    <row r="673" spans="1:3" x14ac:dyDescent="0.25">
      <c r="A673"/>
      <c r="B673"/>
      <c r="C673"/>
    </row>
    <row r="674" spans="1:3" x14ac:dyDescent="0.25">
      <c r="A674"/>
      <c r="B674"/>
      <c r="C674"/>
    </row>
    <row r="675" spans="1:3" x14ac:dyDescent="0.25">
      <c r="A675"/>
      <c r="B675"/>
      <c r="C675"/>
    </row>
    <row r="676" spans="1:3" x14ac:dyDescent="0.25">
      <c r="A676"/>
      <c r="B676"/>
      <c r="C676"/>
    </row>
    <row r="677" spans="1:3" x14ac:dyDescent="0.25">
      <c r="A677"/>
      <c r="B677"/>
      <c r="C677"/>
    </row>
    <row r="678" spans="1:3" x14ac:dyDescent="0.25">
      <c r="A678"/>
      <c r="B678"/>
      <c r="C678"/>
    </row>
    <row r="679" spans="1:3" x14ac:dyDescent="0.25">
      <c r="A679"/>
      <c r="B679"/>
      <c r="C679"/>
    </row>
    <row r="680" spans="1:3" x14ac:dyDescent="0.25">
      <c r="A680"/>
      <c r="B680"/>
      <c r="C680"/>
    </row>
    <row r="681" spans="1:3" x14ac:dyDescent="0.25">
      <c r="A681"/>
      <c r="B681"/>
      <c r="C681"/>
    </row>
    <row r="682" spans="1:3" x14ac:dyDescent="0.25">
      <c r="A682"/>
      <c r="B682"/>
      <c r="C682"/>
    </row>
    <row r="683" spans="1:3" x14ac:dyDescent="0.25">
      <c r="A683"/>
      <c r="B683"/>
      <c r="C683"/>
    </row>
    <row r="684" spans="1:3" x14ac:dyDescent="0.25">
      <c r="A684"/>
      <c r="B684"/>
      <c r="C684"/>
    </row>
    <row r="685" spans="1:3" x14ac:dyDescent="0.25">
      <c r="A685"/>
      <c r="B685"/>
      <c r="C685"/>
    </row>
    <row r="686" spans="1:3" x14ac:dyDescent="0.25">
      <c r="A686"/>
      <c r="B686"/>
      <c r="C686"/>
    </row>
    <row r="687" spans="1:3" x14ac:dyDescent="0.25">
      <c r="A687"/>
      <c r="B687"/>
      <c r="C687"/>
    </row>
    <row r="688" spans="1:3" x14ac:dyDescent="0.25">
      <c r="A688"/>
      <c r="B688"/>
      <c r="C688"/>
    </row>
    <row r="689" spans="1:3" x14ac:dyDescent="0.25">
      <c r="A689"/>
      <c r="B689"/>
      <c r="C689"/>
    </row>
    <row r="690" spans="1:3" x14ac:dyDescent="0.25">
      <c r="A690"/>
      <c r="B690"/>
      <c r="C690"/>
    </row>
    <row r="691" spans="1:3" x14ac:dyDescent="0.25">
      <c r="A691"/>
      <c r="B691"/>
      <c r="C691"/>
    </row>
    <row r="692" spans="1:3" x14ac:dyDescent="0.25">
      <c r="A692"/>
      <c r="B692"/>
      <c r="C692"/>
    </row>
    <row r="693" spans="1:3" x14ac:dyDescent="0.25">
      <c r="A693"/>
      <c r="B693"/>
      <c r="C693"/>
    </row>
    <row r="694" spans="1:3" x14ac:dyDescent="0.25">
      <c r="A694"/>
      <c r="B694"/>
      <c r="C694"/>
    </row>
    <row r="695" spans="1:3" x14ac:dyDescent="0.25">
      <c r="A695"/>
      <c r="B695"/>
      <c r="C695"/>
    </row>
    <row r="696" spans="1:3" x14ac:dyDescent="0.25">
      <c r="A696"/>
      <c r="B696"/>
      <c r="C696"/>
    </row>
    <row r="697" spans="1:3" x14ac:dyDescent="0.25">
      <c r="A697"/>
      <c r="B697"/>
      <c r="C697"/>
    </row>
    <row r="698" spans="1:3" x14ac:dyDescent="0.25">
      <c r="A698"/>
      <c r="B698"/>
      <c r="C698"/>
    </row>
    <row r="699" spans="1:3" x14ac:dyDescent="0.25">
      <c r="A699"/>
      <c r="B699"/>
      <c r="C699"/>
    </row>
    <row r="700" spans="1:3" x14ac:dyDescent="0.25">
      <c r="A700"/>
      <c r="B700"/>
      <c r="C700"/>
    </row>
    <row r="701" spans="1:3" x14ac:dyDescent="0.25">
      <c r="A701"/>
      <c r="B701"/>
      <c r="C701"/>
    </row>
    <row r="702" spans="1:3" x14ac:dyDescent="0.25">
      <c r="A702"/>
      <c r="B702"/>
      <c r="C702"/>
    </row>
    <row r="703" spans="1:3" x14ac:dyDescent="0.25">
      <c r="A703"/>
      <c r="B703"/>
      <c r="C703"/>
    </row>
    <row r="704" spans="1:3" x14ac:dyDescent="0.25">
      <c r="A704"/>
      <c r="B704"/>
      <c r="C704"/>
    </row>
    <row r="705" spans="1:3" x14ac:dyDescent="0.25">
      <c r="A705"/>
      <c r="B705"/>
      <c r="C705"/>
    </row>
    <row r="706" spans="1:3" x14ac:dyDescent="0.25">
      <c r="A706"/>
      <c r="B706"/>
      <c r="C706"/>
    </row>
    <row r="707" spans="1:3" x14ac:dyDescent="0.25">
      <c r="A707"/>
      <c r="B707"/>
      <c r="C707"/>
    </row>
    <row r="708" spans="1:3" x14ac:dyDescent="0.25">
      <c r="A708"/>
      <c r="B708"/>
      <c r="C708"/>
    </row>
    <row r="709" spans="1:3" x14ac:dyDescent="0.25">
      <c r="A709"/>
      <c r="B709"/>
      <c r="C709"/>
    </row>
    <row r="710" spans="1:3" x14ac:dyDescent="0.25">
      <c r="A710"/>
      <c r="B710"/>
      <c r="C710"/>
    </row>
    <row r="711" spans="1:3" x14ac:dyDescent="0.25">
      <c r="A711"/>
      <c r="B711"/>
      <c r="C711"/>
    </row>
    <row r="712" spans="1:3" x14ac:dyDescent="0.25">
      <c r="A712"/>
      <c r="B712"/>
      <c r="C712"/>
    </row>
    <row r="713" spans="1:3" x14ac:dyDescent="0.25">
      <c r="A713"/>
      <c r="B713"/>
      <c r="C713"/>
    </row>
    <row r="714" spans="1:3" x14ac:dyDescent="0.25">
      <c r="A714"/>
      <c r="B714"/>
      <c r="C714"/>
    </row>
    <row r="715" spans="1:3" x14ac:dyDescent="0.25">
      <c r="A715"/>
      <c r="B715"/>
      <c r="C715"/>
    </row>
    <row r="716" spans="1:3" x14ac:dyDescent="0.25">
      <c r="A716"/>
      <c r="B716"/>
      <c r="C716"/>
    </row>
    <row r="717" spans="1:3" x14ac:dyDescent="0.25">
      <c r="A717"/>
      <c r="B717"/>
      <c r="C717"/>
    </row>
    <row r="718" spans="1:3" x14ac:dyDescent="0.25">
      <c r="A718"/>
      <c r="B718"/>
      <c r="C718"/>
    </row>
    <row r="719" spans="1:3" x14ac:dyDescent="0.25">
      <c r="A719"/>
      <c r="B719"/>
      <c r="C719"/>
    </row>
    <row r="720" spans="1:3" x14ac:dyDescent="0.25">
      <c r="A720"/>
      <c r="B720"/>
      <c r="C720"/>
    </row>
    <row r="721" spans="1:3" x14ac:dyDescent="0.25">
      <c r="A721"/>
      <c r="B721"/>
      <c r="C721"/>
    </row>
    <row r="722" spans="1:3" x14ac:dyDescent="0.25">
      <c r="A722"/>
      <c r="B722"/>
      <c r="C722"/>
    </row>
    <row r="723" spans="1:3" x14ac:dyDescent="0.25">
      <c r="A723"/>
      <c r="B723"/>
      <c r="C723"/>
    </row>
    <row r="724" spans="1:3" x14ac:dyDescent="0.25">
      <c r="A724"/>
      <c r="B724"/>
      <c r="C724"/>
    </row>
    <row r="725" spans="1:3" x14ac:dyDescent="0.25">
      <c r="A725"/>
      <c r="B725"/>
      <c r="C725"/>
    </row>
    <row r="726" spans="1:3" x14ac:dyDescent="0.25">
      <c r="A726"/>
      <c r="B726"/>
      <c r="C726"/>
    </row>
    <row r="727" spans="1:3" x14ac:dyDescent="0.25">
      <c r="A727"/>
      <c r="B727"/>
      <c r="C727"/>
    </row>
    <row r="728" spans="1:3" x14ac:dyDescent="0.25">
      <c r="A728"/>
      <c r="B728"/>
      <c r="C728"/>
    </row>
    <row r="729" spans="1:3" x14ac:dyDescent="0.25">
      <c r="A729"/>
      <c r="B729"/>
      <c r="C729"/>
    </row>
    <row r="730" spans="1:3" x14ac:dyDescent="0.25">
      <c r="A730"/>
      <c r="B730"/>
      <c r="C730"/>
    </row>
    <row r="731" spans="1:3" x14ac:dyDescent="0.25">
      <c r="A731"/>
      <c r="B731"/>
      <c r="C731"/>
    </row>
    <row r="732" spans="1:3" x14ac:dyDescent="0.25">
      <c r="A732"/>
      <c r="B732"/>
      <c r="C732"/>
    </row>
    <row r="733" spans="1:3" x14ac:dyDescent="0.25">
      <c r="A733"/>
      <c r="B733"/>
      <c r="C733"/>
    </row>
    <row r="734" spans="1:3" x14ac:dyDescent="0.25">
      <c r="A734"/>
      <c r="B734"/>
      <c r="C734"/>
    </row>
    <row r="735" spans="1:3" x14ac:dyDescent="0.25">
      <c r="A735"/>
      <c r="B735"/>
      <c r="C735"/>
    </row>
    <row r="736" spans="1:3" x14ac:dyDescent="0.25">
      <c r="A736"/>
      <c r="B736"/>
      <c r="C736"/>
    </row>
    <row r="737" spans="1:3" x14ac:dyDescent="0.25">
      <c r="A737"/>
      <c r="B737"/>
      <c r="C737"/>
    </row>
    <row r="738" spans="1:3" x14ac:dyDescent="0.25">
      <c r="A738"/>
      <c r="B738"/>
      <c r="C738"/>
    </row>
    <row r="739" spans="1:3" x14ac:dyDescent="0.25">
      <c r="A739"/>
      <c r="B739"/>
      <c r="C739"/>
    </row>
    <row r="740" spans="1:3" x14ac:dyDescent="0.25">
      <c r="A740"/>
      <c r="B740"/>
      <c r="C740"/>
    </row>
    <row r="741" spans="1:3" x14ac:dyDescent="0.25">
      <c r="A741"/>
      <c r="B741"/>
      <c r="C741"/>
    </row>
    <row r="742" spans="1:3" x14ac:dyDescent="0.25">
      <c r="A742"/>
      <c r="B742"/>
      <c r="C742"/>
    </row>
    <row r="743" spans="1:3" x14ac:dyDescent="0.25">
      <c r="A743"/>
      <c r="B743"/>
      <c r="C743"/>
    </row>
    <row r="744" spans="1:3" x14ac:dyDescent="0.25">
      <c r="A744"/>
      <c r="B744"/>
      <c r="C744"/>
    </row>
    <row r="745" spans="1:3" x14ac:dyDescent="0.25">
      <c r="A745"/>
      <c r="B745"/>
      <c r="C745"/>
    </row>
    <row r="746" spans="1:3" x14ac:dyDescent="0.25">
      <c r="A746"/>
      <c r="B746"/>
      <c r="C746"/>
    </row>
    <row r="747" spans="1:3" x14ac:dyDescent="0.25">
      <c r="A747"/>
      <c r="B747"/>
      <c r="C747"/>
    </row>
    <row r="748" spans="1:3" x14ac:dyDescent="0.25">
      <c r="A748"/>
      <c r="B748"/>
      <c r="C748"/>
    </row>
    <row r="749" spans="1:3" x14ac:dyDescent="0.25">
      <c r="A749"/>
      <c r="B749"/>
      <c r="C749"/>
    </row>
    <row r="750" spans="1:3" x14ac:dyDescent="0.25">
      <c r="A750"/>
      <c r="B750"/>
      <c r="C750"/>
    </row>
    <row r="751" spans="1:3" x14ac:dyDescent="0.25">
      <c r="A751"/>
      <c r="B751"/>
      <c r="C751"/>
    </row>
    <row r="752" spans="1:3" x14ac:dyDescent="0.25">
      <c r="A752"/>
      <c r="B752"/>
      <c r="C752"/>
    </row>
    <row r="753" spans="1:3" x14ac:dyDescent="0.25">
      <c r="A753"/>
      <c r="B753"/>
      <c r="C753"/>
    </row>
    <row r="754" spans="1:3" x14ac:dyDescent="0.25">
      <c r="A754"/>
      <c r="B754"/>
      <c r="C754"/>
    </row>
    <row r="755" spans="1:3" x14ac:dyDescent="0.25">
      <c r="A755"/>
      <c r="B755"/>
      <c r="C755"/>
    </row>
    <row r="756" spans="1:3" x14ac:dyDescent="0.25">
      <c r="A756"/>
      <c r="B756"/>
      <c r="C756"/>
    </row>
    <row r="757" spans="1:3" x14ac:dyDescent="0.25">
      <c r="A757"/>
      <c r="B757"/>
      <c r="C757"/>
    </row>
    <row r="758" spans="1:3" x14ac:dyDescent="0.25">
      <c r="A758"/>
      <c r="B758"/>
      <c r="C758"/>
    </row>
    <row r="759" spans="1:3" x14ac:dyDescent="0.25">
      <c r="A759"/>
      <c r="B759"/>
      <c r="C759"/>
    </row>
    <row r="760" spans="1:3" x14ac:dyDescent="0.25">
      <c r="A760"/>
      <c r="B760"/>
      <c r="C760"/>
    </row>
    <row r="761" spans="1:3" x14ac:dyDescent="0.25">
      <c r="A761"/>
      <c r="B761"/>
      <c r="C761"/>
    </row>
    <row r="762" spans="1:3" x14ac:dyDescent="0.25">
      <c r="A762"/>
      <c r="B762"/>
      <c r="C762"/>
    </row>
    <row r="763" spans="1:3" x14ac:dyDescent="0.25">
      <c r="A763"/>
      <c r="B763"/>
      <c r="C763"/>
    </row>
    <row r="764" spans="1:3" x14ac:dyDescent="0.25">
      <c r="A764"/>
      <c r="B764"/>
      <c r="C764"/>
    </row>
    <row r="765" spans="1:3" x14ac:dyDescent="0.25">
      <c r="A765"/>
      <c r="B765"/>
      <c r="C765"/>
    </row>
    <row r="766" spans="1:3" x14ac:dyDescent="0.25">
      <c r="A766"/>
      <c r="B766"/>
      <c r="C766"/>
    </row>
    <row r="767" spans="1:3" x14ac:dyDescent="0.25">
      <c r="A767"/>
      <c r="B767"/>
      <c r="C767"/>
    </row>
    <row r="768" spans="1:3" x14ac:dyDescent="0.25">
      <c r="A768"/>
      <c r="B768"/>
      <c r="C768"/>
    </row>
    <row r="769" spans="1:3" x14ac:dyDescent="0.25">
      <c r="A769"/>
      <c r="B769"/>
      <c r="C769"/>
    </row>
    <row r="770" spans="1:3" x14ac:dyDescent="0.25">
      <c r="A770"/>
      <c r="B770"/>
      <c r="C770"/>
    </row>
    <row r="771" spans="1:3" x14ac:dyDescent="0.25">
      <c r="A771"/>
      <c r="B771"/>
      <c r="C771"/>
    </row>
    <row r="772" spans="1:3" x14ac:dyDescent="0.25">
      <c r="A772"/>
      <c r="B772"/>
      <c r="C772"/>
    </row>
    <row r="773" spans="1:3" x14ac:dyDescent="0.25">
      <c r="A773"/>
      <c r="B773"/>
      <c r="C773"/>
    </row>
    <row r="774" spans="1:3" x14ac:dyDescent="0.25">
      <c r="A774"/>
      <c r="B774"/>
      <c r="C774"/>
    </row>
    <row r="775" spans="1:3" x14ac:dyDescent="0.25">
      <c r="A775"/>
      <c r="B775"/>
      <c r="C775"/>
    </row>
    <row r="776" spans="1:3" x14ac:dyDescent="0.25">
      <c r="A776"/>
      <c r="B776"/>
      <c r="C776"/>
    </row>
    <row r="777" spans="1:3" x14ac:dyDescent="0.25">
      <c r="A777"/>
      <c r="B777"/>
      <c r="C777"/>
    </row>
    <row r="778" spans="1:3" x14ac:dyDescent="0.25">
      <c r="A778"/>
      <c r="B778"/>
      <c r="C778"/>
    </row>
    <row r="779" spans="1:3" x14ac:dyDescent="0.25">
      <c r="A779"/>
      <c r="B779"/>
      <c r="C779"/>
    </row>
    <row r="780" spans="1:3" x14ac:dyDescent="0.25">
      <c r="A780"/>
      <c r="B780"/>
      <c r="C780"/>
    </row>
    <row r="781" spans="1:3" x14ac:dyDescent="0.25">
      <c r="A781"/>
      <c r="B781"/>
      <c r="C781"/>
    </row>
    <row r="782" spans="1:3" x14ac:dyDescent="0.25">
      <c r="A782"/>
      <c r="B782"/>
      <c r="C782"/>
    </row>
    <row r="783" spans="1:3" x14ac:dyDescent="0.25">
      <c r="A783"/>
      <c r="B783"/>
      <c r="C783"/>
    </row>
    <row r="784" spans="1:3" x14ac:dyDescent="0.25">
      <c r="A784"/>
      <c r="B784"/>
      <c r="C784"/>
    </row>
    <row r="785" spans="1:3" x14ac:dyDescent="0.25">
      <c r="A785"/>
      <c r="B785"/>
      <c r="C785"/>
    </row>
    <row r="786" spans="1:3" x14ac:dyDescent="0.25">
      <c r="A786"/>
      <c r="B786"/>
      <c r="C786"/>
    </row>
    <row r="787" spans="1:3" x14ac:dyDescent="0.25">
      <c r="A787"/>
      <c r="B787"/>
      <c r="C787"/>
    </row>
    <row r="788" spans="1:3" x14ac:dyDescent="0.25">
      <c r="A788"/>
      <c r="B788"/>
      <c r="C788"/>
    </row>
    <row r="789" spans="1:3" x14ac:dyDescent="0.25">
      <c r="A789"/>
      <c r="B789"/>
      <c r="C789"/>
    </row>
    <row r="790" spans="1:3" x14ac:dyDescent="0.25">
      <c r="A790"/>
      <c r="B790"/>
      <c r="C790"/>
    </row>
    <row r="791" spans="1:3" x14ac:dyDescent="0.25">
      <c r="A791"/>
      <c r="B791"/>
      <c r="C791"/>
    </row>
    <row r="792" spans="1:3" x14ac:dyDescent="0.25">
      <c r="A792"/>
      <c r="B792"/>
      <c r="C792"/>
    </row>
    <row r="793" spans="1:3" x14ac:dyDescent="0.25">
      <c r="A793"/>
      <c r="B793"/>
      <c r="C793"/>
    </row>
    <row r="794" spans="1:3" x14ac:dyDescent="0.25">
      <c r="A794"/>
      <c r="B794"/>
      <c r="C794"/>
    </row>
    <row r="795" spans="1:3" x14ac:dyDescent="0.25">
      <c r="A795"/>
      <c r="B795"/>
      <c r="C795"/>
    </row>
    <row r="796" spans="1:3" x14ac:dyDescent="0.25">
      <c r="A796"/>
      <c r="B796"/>
      <c r="C796"/>
    </row>
    <row r="797" spans="1:3" x14ac:dyDescent="0.25">
      <c r="A797"/>
      <c r="B797"/>
      <c r="C797"/>
    </row>
    <row r="798" spans="1:3" x14ac:dyDescent="0.25">
      <c r="A798"/>
      <c r="B798"/>
      <c r="C798"/>
    </row>
    <row r="799" spans="1:3" x14ac:dyDescent="0.25">
      <c r="A799"/>
      <c r="B799"/>
      <c r="C799"/>
    </row>
    <row r="800" spans="1:3" x14ac:dyDescent="0.25">
      <c r="A800"/>
      <c r="B800"/>
      <c r="C800"/>
    </row>
    <row r="801" spans="1:3" x14ac:dyDescent="0.25">
      <c r="A801"/>
      <c r="B801"/>
      <c r="C801"/>
    </row>
    <row r="802" spans="1:3" x14ac:dyDescent="0.25">
      <c r="A802"/>
      <c r="B802"/>
      <c r="C802"/>
    </row>
    <row r="803" spans="1:3" x14ac:dyDescent="0.25">
      <c r="A803"/>
      <c r="B803"/>
      <c r="C803"/>
    </row>
    <row r="804" spans="1:3" x14ac:dyDescent="0.25">
      <c r="A804"/>
      <c r="B804"/>
      <c r="C804"/>
    </row>
    <row r="805" spans="1:3" x14ac:dyDescent="0.25">
      <c r="A805"/>
      <c r="B805"/>
      <c r="C805"/>
    </row>
    <row r="806" spans="1:3" x14ac:dyDescent="0.25">
      <c r="A806"/>
      <c r="B806"/>
      <c r="C806"/>
    </row>
    <row r="807" spans="1:3" x14ac:dyDescent="0.25">
      <c r="A807"/>
      <c r="B807"/>
      <c r="C807"/>
    </row>
    <row r="808" spans="1:3" x14ac:dyDescent="0.25">
      <c r="A808"/>
      <c r="B808"/>
      <c r="C808"/>
    </row>
    <row r="809" spans="1:3" x14ac:dyDescent="0.25">
      <c r="A809"/>
      <c r="B809"/>
      <c r="C809"/>
    </row>
    <row r="810" spans="1:3" x14ac:dyDescent="0.25">
      <c r="A810"/>
      <c r="B810"/>
      <c r="C810"/>
    </row>
    <row r="811" spans="1:3" x14ac:dyDescent="0.25">
      <c r="A811"/>
      <c r="B811"/>
      <c r="C811"/>
    </row>
    <row r="812" spans="1:3" x14ac:dyDescent="0.25">
      <c r="A812"/>
      <c r="B812"/>
      <c r="C812"/>
    </row>
    <row r="813" spans="1:3" x14ac:dyDescent="0.25">
      <c r="A813"/>
      <c r="B813"/>
      <c r="C813"/>
    </row>
    <row r="814" spans="1:3" x14ac:dyDescent="0.25">
      <c r="A814"/>
      <c r="B814"/>
      <c r="C814"/>
    </row>
    <row r="815" spans="1:3" x14ac:dyDescent="0.25">
      <c r="A815"/>
      <c r="B815"/>
      <c r="C815"/>
    </row>
    <row r="816" spans="1:3" x14ac:dyDescent="0.25">
      <c r="A816"/>
      <c r="B816"/>
      <c r="C816"/>
    </row>
    <row r="817" spans="1:3" x14ac:dyDescent="0.25">
      <c r="A817"/>
      <c r="B817"/>
      <c r="C817"/>
    </row>
    <row r="818" spans="1:3" x14ac:dyDescent="0.25">
      <c r="A818"/>
      <c r="B818"/>
      <c r="C818"/>
    </row>
    <row r="819" spans="1:3" x14ac:dyDescent="0.25">
      <c r="A819"/>
      <c r="B819"/>
      <c r="C819"/>
    </row>
    <row r="820" spans="1:3" x14ac:dyDescent="0.25">
      <c r="A820"/>
      <c r="B820"/>
      <c r="C820"/>
    </row>
    <row r="821" spans="1:3" x14ac:dyDescent="0.25">
      <c r="A821"/>
      <c r="B821"/>
      <c r="C821"/>
    </row>
    <row r="822" spans="1:3" x14ac:dyDescent="0.25">
      <c r="A822"/>
      <c r="B822"/>
      <c r="C822"/>
    </row>
    <row r="823" spans="1:3" x14ac:dyDescent="0.25">
      <c r="A823"/>
      <c r="B823"/>
      <c r="C823"/>
    </row>
    <row r="824" spans="1:3" x14ac:dyDescent="0.25">
      <c r="A824"/>
      <c r="B824"/>
      <c r="C824"/>
    </row>
    <row r="825" spans="1:3" x14ac:dyDescent="0.25">
      <c r="A825"/>
      <c r="B825"/>
      <c r="C825"/>
    </row>
    <row r="826" spans="1:3" x14ac:dyDescent="0.25">
      <c r="A826"/>
      <c r="B826"/>
      <c r="C826"/>
    </row>
    <row r="827" spans="1:3" x14ac:dyDescent="0.25">
      <c r="A827"/>
      <c r="B827"/>
      <c r="C827"/>
    </row>
    <row r="828" spans="1:3" x14ac:dyDescent="0.25">
      <c r="A828"/>
      <c r="B828"/>
      <c r="C828"/>
    </row>
    <row r="829" spans="1:3" x14ac:dyDescent="0.25">
      <c r="A829"/>
      <c r="B829"/>
      <c r="C829"/>
    </row>
    <row r="830" spans="1:3" x14ac:dyDescent="0.25">
      <c r="A830"/>
      <c r="B830"/>
      <c r="C830"/>
    </row>
    <row r="831" spans="1:3" x14ac:dyDescent="0.25">
      <c r="A831"/>
      <c r="B831"/>
      <c r="C831"/>
    </row>
    <row r="832" spans="1:3" x14ac:dyDescent="0.25">
      <c r="A832"/>
      <c r="B832"/>
      <c r="C832"/>
    </row>
    <row r="833" spans="1:3" x14ac:dyDescent="0.25">
      <c r="A833"/>
      <c r="B833"/>
      <c r="C833"/>
    </row>
    <row r="834" spans="1:3" x14ac:dyDescent="0.25">
      <c r="A834"/>
      <c r="B834"/>
      <c r="C834"/>
    </row>
    <row r="835" spans="1:3" x14ac:dyDescent="0.25">
      <c r="A835"/>
      <c r="B835"/>
      <c r="C835"/>
    </row>
    <row r="836" spans="1:3" x14ac:dyDescent="0.25">
      <c r="A836"/>
      <c r="B836"/>
      <c r="C836"/>
    </row>
    <row r="837" spans="1:3" x14ac:dyDescent="0.25">
      <c r="A837"/>
      <c r="B837"/>
      <c r="C837"/>
    </row>
    <row r="838" spans="1:3" x14ac:dyDescent="0.25">
      <c r="A838"/>
      <c r="B838"/>
      <c r="C838"/>
    </row>
    <row r="839" spans="1:3" x14ac:dyDescent="0.25">
      <c r="A839"/>
      <c r="B839"/>
      <c r="C839"/>
    </row>
    <row r="840" spans="1:3" x14ac:dyDescent="0.25">
      <c r="A840"/>
      <c r="B840"/>
      <c r="C840"/>
    </row>
    <row r="841" spans="1:3" x14ac:dyDescent="0.25">
      <c r="A841"/>
      <c r="B841"/>
      <c r="C841"/>
    </row>
    <row r="842" spans="1:3" x14ac:dyDescent="0.25">
      <c r="A842"/>
      <c r="B842"/>
      <c r="C842"/>
    </row>
    <row r="843" spans="1:3" x14ac:dyDescent="0.25">
      <c r="A843"/>
      <c r="B843"/>
      <c r="C843"/>
    </row>
    <row r="844" spans="1:3" x14ac:dyDescent="0.25">
      <c r="A844"/>
      <c r="B844"/>
      <c r="C844"/>
    </row>
    <row r="845" spans="1:3" x14ac:dyDescent="0.25">
      <c r="A845"/>
      <c r="B845"/>
      <c r="C845"/>
    </row>
    <row r="846" spans="1:3" x14ac:dyDescent="0.25">
      <c r="A846"/>
      <c r="B846"/>
      <c r="C846"/>
    </row>
    <row r="847" spans="1:3" x14ac:dyDescent="0.25">
      <c r="A847"/>
      <c r="B847"/>
      <c r="C847"/>
    </row>
    <row r="848" spans="1:3" x14ac:dyDescent="0.25">
      <c r="A848"/>
      <c r="B848"/>
      <c r="C848"/>
    </row>
    <row r="849" spans="1:3" x14ac:dyDescent="0.25">
      <c r="A849"/>
      <c r="B849"/>
      <c r="C849"/>
    </row>
    <row r="850" spans="1:3" x14ac:dyDescent="0.25">
      <c r="A850"/>
      <c r="B850"/>
      <c r="C850"/>
    </row>
    <row r="851" spans="1:3" x14ac:dyDescent="0.25">
      <c r="A851"/>
      <c r="B851"/>
      <c r="C851"/>
    </row>
    <row r="852" spans="1:3" x14ac:dyDescent="0.25">
      <c r="A852"/>
      <c r="B852"/>
      <c r="C852"/>
    </row>
    <row r="853" spans="1:3" x14ac:dyDescent="0.25">
      <c r="A853"/>
      <c r="B853"/>
      <c r="C853"/>
    </row>
    <row r="854" spans="1:3" x14ac:dyDescent="0.25">
      <c r="A854"/>
      <c r="B854"/>
      <c r="C854"/>
    </row>
    <row r="855" spans="1:3" x14ac:dyDescent="0.25">
      <c r="A855"/>
      <c r="B855"/>
      <c r="C855"/>
    </row>
    <row r="856" spans="1:3" x14ac:dyDescent="0.25">
      <c r="A856"/>
      <c r="B856"/>
      <c r="C856"/>
    </row>
    <row r="857" spans="1:3" x14ac:dyDescent="0.25">
      <c r="A857"/>
      <c r="B857"/>
      <c r="C857"/>
    </row>
    <row r="858" spans="1:3" x14ac:dyDescent="0.25">
      <c r="A858"/>
      <c r="B858"/>
      <c r="C858"/>
    </row>
    <row r="859" spans="1:3" x14ac:dyDescent="0.25">
      <c r="A859"/>
      <c r="B859"/>
      <c r="C859"/>
    </row>
    <row r="860" spans="1:3" x14ac:dyDescent="0.25">
      <c r="A860"/>
      <c r="B860"/>
      <c r="C860"/>
    </row>
    <row r="861" spans="1:3" x14ac:dyDescent="0.25">
      <c r="A861"/>
      <c r="B861"/>
      <c r="C861"/>
    </row>
    <row r="862" spans="1:3" x14ac:dyDescent="0.25">
      <c r="A862"/>
      <c r="B862"/>
      <c r="C862"/>
    </row>
    <row r="863" spans="1:3" x14ac:dyDescent="0.25">
      <c r="A863"/>
      <c r="B863"/>
      <c r="C863"/>
    </row>
    <row r="864" spans="1:3" x14ac:dyDescent="0.25">
      <c r="A864"/>
      <c r="B864"/>
      <c r="C864"/>
    </row>
    <row r="865" spans="1:3" x14ac:dyDescent="0.25">
      <c r="A865"/>
      <c r="B865"/>
      <c r="C865"/>
    </row>
    <row r="866" spans="1:3" x14ac:dyDescent="0.25">
      <c r="A866"/>
      <c r="B866"/>
      <c r="C866"/>
    </row>
    <row r="867" spans="1:3" x14ac:dyDescent="0.25">
      <c r="A867"/>
      <c r="B867"/>
      <c r="C867"/>
    </row>
    <row r="868" spans="1:3" x14ac:dyDescent="0.25">
      <c r="A868"/>
      <c r="B868"/>
      <c r="C868"/>
    </row>
    <row r="869" spans="1:3" x14ac:dyDescent="0.25">
      <c r="A869"/>
      <c r="B869"/>
      <c r="C869"/>
    </row>
    <row r="870" spans="1:3" x14ac:dyDescent="0.25">
      <c r="A870"/>
      <c r="B870"/>
      <c r="C870"/>
    </row>
    <row r="871" spans="1:3" x14ac:dyDescent="0.25">
      <c r="A871"/>
      <c r="B871"/>
      <c r="C871"/>
    </row>
    <row r="872" spans="1:3" x14ac:dyDescent="0.25">
      <c r="A872"/>
      <c r="B872"/>
      <c r="C872"/>
    </row>
    <row r="873" spans="1:3" x14ac:dyDescent="0.25">
      <c r="A873"/>
      <c r="B873"/>
      <c r="C873"/>
    </row>
    <row r="874" spans="1:3" x14ac:dyDescent="0.25">
      <c r="A874"/>
      <c r="B874"/>
      <c r="C874"/>
    </row>
    <row r="875" spans="1:3" x14ac:dyDescent="0.25">
      <c r="A875"/>
      <c r="B875"/>
      <c r="C875"/>
    </row>
    <row r="876" spans="1:3" x14ac:dyDescent="0.25">
      <c r="A876"/>
      <c r="B876"/>
      <c r="C876"/>
    </row>
    <row r="877" spans="1:3" x14ac:dyDescent="0.25">
      <c r="A877"/>
      <c r="B877"/>
      <c r="C877"/>
    </row>
    <row r="878" spans="1:3" x14ac:dyDescent="0.25">
      <c r="A878"/>
      <c r="B878"/>
      <c r="C878"/>
    </row>
    <row r="879" spans="1:3" x14ac:dyDescent="0.25">
      <c r="A879"/>
      <c r="B879"/>
      <c r="C879"/>
    </row>
    <row r="880" spans="1:3" x14ac:dyDescent="0.25">
      <c r="A880"/>
      <c r="B880"/>
      <c r="C880"/>
    </row>
    <row r="881" spans="1:3" x14ac:dyDescent="0.25">
      <c r="A881"/>
      <c r="B881"/>
      <c r="C881"/>
    </row>
    <row r="882" spans="1:3" x14ac:dyDescent="0.25">
      <c r="A882"/>
      <c r="B882"/>
      <c r="C882"/>
    </row>
    <row r="883" spans="1:3" x14ac:dyDescent="0.25">
      <c r="A883"/>
      <c r="B883"/>
      <c r="C883"/>
    </row>
    <row r="884" spans="1:3" x14ac:dyDescent="0.25">
      <c r="A884"/>
      <c r="B884"/>
      <c r="C884"/>
    </row>
    <row r="885" spans="1:3" x14ac:dyDescent="0.25">
      <c r="A885"/>
      <c r="B885"/>
      <c r="C885"/>
    </row>
    <row r="886" spans="1:3" x14ac:dyDescent="0.25">
      <c r="A886"/>
      <c r="B886"/>
      <c r="C886"/>
    </row>
    <row r="887" spans="1:3" x14ac:dyDescent="0.25">
      <c r="A887"/>
      <c r="B887"/>
      <c r="C887"/>
    </row>
    <row r="888" spans="1:3" x14ac:dyDescent="0.25">
      <c r="A888"/>
      <c r="B888"/>
      <c r="C888"/>
    </row>
    <row r="889" spans="1:3" x14ac:dyDescent="0.25">
      <c r="A889"/>
      <c r="B889"/>
      <c r="C889"/>
    </row>
    <row r="890" spans="1:3" x14ac:dyDescent="0.25">
      <c r="A890"/>
      <c r="B890"/>
      <c r="C890"/>
    </row>
    <row r="891" spans="1:3" x14ac:dyDescent="0.25">
      <c r="A891"/>
      <c r="B891"/>
      <c r="C891"/>
    </row>
    <row r="892" spans="1:3" x14ac:dyDescent="0.25">
      <c r="A892"/>
      <c r="B892"/>
      <c r="C892"/>
    </row>
    <row r="893" spans="1:3" x14ac:dyDescent="0.25">
      <c r="A893"/>
      <c r="B893"/>
      <c r="C893"/>
    </row>
    <row r="894" spans="1:3" x14ac:dyDescent="0.25">
      <c r="A894"/>
      <c r="B894"/>
      <c r="C894"/>
    </row>
    <row r="895" spans="1:3" x14ac:dyDescent="0.25">
      <c r="A895"/>
      <c r="B895"/>
      <c r="C895"/>
    </row>
    <row r="896" spans="1:3" x14ac:dyDescent="0.25">
      <c r="A896"/>
      <c r="B896"/>
      <c r="C896"/>
    </row>
    <row r="897" spans="1:3" x14ac:dyDescent="0.25">
      <c r="A897"/>
      <c r="B897"/>
      <c r="C897"/>
    </row>
    <row r="898" spans="1:3" x14ac:dyDescent="0.25">
      <c r="A898"/>
      <c r="B898"/>
      <c r="C898"/>
    </row>
    <row r="899" spans="1:3" x14ac:dyDescent="0.25">
      <c r="A899"/>
      <c r="B899"/>
      <c r="C899"/>
    </row>
    <row r="900" spans="1:3" x14ac:dyDescent="0.25">
      <c r="A900"/>
      <c r="B900"/>
      <c r="C900"/>
    </row>
    <row r="901" spans="1:3" x14ac:dyDescent="0.25">
      <c r="A901"/>
      <c r="B901"/>
      <c r="C901"/>
    </row>
    <row r="902" spans="1:3" x14ac:dyDescent="0.25">
      <c r="A902"/>
      <c r="B902"/>
      <c r="C902"/>
    </row>
    <row r="903" spans="1:3" x14ac:dyDescent="0.25">
      <c r="A903"/>
      <c r="B903"/>
      <c r="C903"/>
    </row>
    <row r="904" spans="1:3" x14ac:dyDescent="0.25">
      <c r="A904"/>
      <c r="B904"/>
      <c r="C904"/>
    </row>
    <row r="905" spans="1:3" x14ac:dyDescent="0.25">
      <c r="A905"/>
      <c r="B905"/>
      <c r="C905"/>
    </row>
    <row r="906" spans="1:3" x14ac:dyDescent="0.25">
      <c r="A906"/>
      <c r="B906"/>
      <c r="C906"/>
    </row>
    <row r="907" spans="1:3" x14ac:dyDescent="0.25">
      <c r="A907"/>
      <c r="B907"/>
      <c r="C907"/>
    </row>
    <row r="908" spans="1:3" x14ac:dyDescent="0.25">
      <c r="A908"/>
      <c r="B908"/>
      <c r="C908"/>
    </row>
    <row r="909" spans="1:3" x14ac:dyDescent="0.25">
      <c r="A909"/>
      <c r="B909"/>
      <c r="C909"/>
    </row>
    <row r="910" spans="1:3" x14ac:dyDescent="0.25">
      <c r="A910"/>
      <c r="B910"/>
      <c r="C910"/>
    </row>
    <row r="911" spans="1:3" x14ac:dyDescent="0.25">
      <c r="A911"/>
      <c r="B911"/>
      <c r="C911"/>
    </row>
    <row r="912" spans="1:3" x14ac:dyDescent="0.25">
      <c r="A912"/>
      <c r="B912"/>
      <c r="C912"/>
    </row>
    <row r="913" spans="1:3" x14ac:dyDescent="0.25">
      <c r="A913"/>
      <c r="B913"/>
      <c r="C913"/>
    </row>
    <row r="914" spans="1:3" x14ac:dyDescent="0.25">
      <c r="A914"/>
      <c r="B914"/>
      <c r="C914"/>
    </row>
    <row r="915" spans="1:3" x14ac:dyDescent="0.25">
      <c r="A915"/>
      <c r="B915"/>
      <c r="C915"/>
    </row>
    <row r="916" spans="1:3" x14ac:dyDescent="0.25">
      <c r="A916"/>
      <c r="B916"/>
      <c r="C916"/>
    </row>
    <row r="917" spans="1:3" x14ac:dyDescent="0.25">
      <c r="A917"/>
      <c r="B917"/>
      <c r="C917"/>
    </row>
    <row r="918" spans="1:3" x14ac:dyDescent="0.25">
      <c r="A918"/>
      <c r="B918"/>
      <c r="C918"/>
    </row>
    <row r="919" spans="1:3" x14ac:dyDescent="0.25">
      <c r="A919"/>
      <c r="B919"/>
      <c r="C919"/>
    </row>
    <row r="920" spans="1:3" x14ac:dyDescent="0.25">
      <c r="A920"/>
      <c r="B920"/>
      <c r="C920"/>
    </row>
    <row r="921" spans="1:3" x14ac:dyDescent="0.25">
      <c r="A921"/>
      <c r="B921"/>
      <c r="C921"/>
    </row>
    <row r="922" spans="1:3" x14ac:dyDescent="0.25">
      <c r="A922"/>
      <c r="B922"/>
      <c r="C922"/>
    </row>
    <row r="923" spans="1:3" x14ac:dyDescent="0.25">
      <c r="A923"/>
      <c r="B923"/>
      <c r="C923"/>
    </row>
    <row r="924" spans="1:3" x14ac:dyDescent="0.25">
      <c r="A924"/>
      <c r="B924"/>
      <c r="C924"/>
    </row>
    <row r="925" spans="1:3" x14ac:dyDescent="0.25">
      <c r="A925"/>
      <c r="B925"/>
      <c r="C925"/>
    </row>
    <row r="926" spans="1:3" x14ac:dyDescent="0.25">
      <c r="A926"/>
      <c r="B926"/>
      <c r="C926"/>
    </row>
    <row r="927" spans="1:3" x14ac:dyDescent="0.25">
      <c r="A927"/>
      <c r="B927"/>
      <c r="C927"/>
    </row>
    <row r="928" spans="1:3" x14ac:dyDescent="0.25">
      <c r="A928"/>
      <c r="B928"/>
      <c r="C928"/>
    </row>
    <row r="929" spans="1:3" x14ac:dyDescent="0.25">
      <c r="A929"/>
      <c r="B929"/>
      <c r="C929"/>
    </row>
    <row r="930" spans="1:3" x14ac:dyDescent="0.25">
      <c r="A930"/>
      <c r="B930"/>
      <c r="C930"/>
    </row>
    <row r="931" spans="1:3" x14ac:dyDescent="0.25">
      <c r="A931"/>
      <c r="B931"/>
      <c r="C931"/>
    </row>
    <row r="932" spans="1:3" x14ac:dyDescent="0.25">
      <c r="A932"/>
      <c r="B932"/>
      <c r="C932"/>
    </row>
    <row r="933" spans="1:3" x14ac:dyDescent="0.25">
      <c r="A933"/>
      <c r="B933"/>
      <c r="C933"/>
    </row>
    <row r="934" spans="1:3" x14ac:dyDescent="0.25">
      <c r="A934"/>
      <c r="B934"/>
      <c r="C934"/>
    </row>
    <row r="935" spans="1:3" x14ac:dyDescent="0.25">
      <c r="A935"/>
      <c r="B935"/>
      <c r="C935"/>
    </row>
    <row r="936" spans="1:3" x14ac:dyDescent="0.25">
      <c r="A936"/>
      <c r="B936"/>
      <c r="C936"/>
    </row>
    <row r="937" spans="1:3" x14ac:dyDescent="0.25">
      <c r="A937"/>
      <c r="B937"/>
      <c r="C937"/>
    </row>
    <row r="938" spans="1:3" x14ac:dyDescent="0.25">
      <c r="A938"/>
      <c r="B938"/>
      <c r="C938"/>
    </row>
    <row r="939" spans="1:3" x14ac:dyDescent="0.25">
      <c r="A939"/>
      <c r="B939"/>
      <c r="C939"/>
    </row>
    <row r="940" spans="1:3" x14ac:dyDescent="0.25">
      <c r="A940"/>
      <c r="B940"/>
      <c r="C940"/>
    </row>
    <row r="941" spans="1:3" x14ac:dyDescent="0.25">
      <c r="A941"/>
      <c r="B941"/>
      <c r="C941"/>
    </row>
    <row r="942" spans="1:3" x14ac:dyDescent="0.25">
      <c r="A942"/>
      <c r="B942"/>
      <c r="C942"/>
    </row>
    <row r="943" spans="1:3" x14ac:dyDescent="0.25">
      <c r="A943"/>
      <c r="B943"/>
      <c r="C943"/>
    </row>
    <row r="944" spans="1:3" x14ac:dyDescent="0.25">
      <c r="A944"/>
      <c r="B944"/>
      <c r="C944"/>
    </row>
    <row r="945" spans="1:3" x14ac:dyDescent="0.25">
      <c r="A945"/>
      <c r="B945"/>
      <c r="C945"/>
    </row>
    <row r="946" spans="1:3" x14ac:dyDescent="0.25">
      <c r="A946"/>
      <c r="B946"/>
      <c r="C946"/>
    </row>
    <row r="947" spans="1:3" x14ac:dyDescent="0.25">
      <c r="A947"/>
      <c r="B947"/>
      <c r="C947"/>
    </row>
    <row r="948" spans="1:3" x14ac:dyDescent="0.25">
      <c r="A948"/>
      <c r="B948"/>
      <c r="C948"/>
    </row>
    <row r="949" spans="1:3" x14ac:dyDescent="0.25">
      <c r="A949"/>
      <c r="B949"/>
      <c r="C949"/>
    </row>
    <row r="950" spans="1:3" x14ac:dyDescent="0.25">
      <c r="A950"/>
      <c r="B950"/>
      <c r="C950"/>
    </row>
    <row r="951" spans="1:3" x14ac:dyDescent="0.25">
      <c r="A951"/>
      <c r="B951"/>
      <c r="C951"/>
    </row>
    <row r="952" spans="1:3" x14ac:dyDescent="0.25">
      <c r="A952"/>
      <c r="B952"/>
      <c r="C952"/>
    </row>
    <row r="953" spans="1:3" x14ac:dyDescent="0.25">
      <c r="A953"/>
      <c r="B953"/>
      <c r="C953"/>
    </row>
    <row r="954" spans="1:3" x14ac:dyDescent="0.25">
      <c r="A954"/>
      <c r="B954"/>
      <c r="C954"/>
    </row>
    <row r="955" spans="1:3" x14ac:dyDescent="0.25">
      <c r="A955"/>
      <c r="B955"/>
      <c r="C955"/>
    </row>
    <row r="956" spans="1:3" x14ac:dyDescent="0.25">
      <c r="A956"/>
      <c r="B956"/>
      <c r="C956"/>
    </row>
    <row r="957" spans="1:3" x14ac:dyDescent="0.25">
      <c r="A957"/>
      <c r="B957"/>
      <c r="C957"/>
    </row>
    <row r="958" spans="1:3" x14ac:dyDescent="0.25">
      <c r="A958"/>
      <c r="B958"/>
      <c r="C958"/>
    </row>
    <row r="959" spans="1:3" x14ac:dyDescent="0.25">
      <c r="A959"/>
      <c r="B959"/>
      <c r="C959"/>
    </row>
    <row r="960" spans="1:3" x14ac:dyDescent="0.25">
      <c r="A960"/>
      <c r="B960"/>
      <c r="C960"/>
    </row>
    <row r="961" spans="1:3" x14ac:dyDescent="0.25">
      <c r="A961"/>
      <c r="B961"/>
      <c r="C961"/>
    </row>
    <row r="962" spans="1:3" x14ac:dyDescent="0.25">
      <c r="A962"/>
      <c r="B962"/>
      <c r="C962"/>
    </row>
    <row r="963" spans="1:3" x14ac:dyDescent="0.25">
      <c r="A963"/>
      <c r="B963"/>
      <c r="C963"/>
    </row>
    <row r="964" spans="1:3" x14ac:dyDescent="0.25">
      <c r="A964"/>
      <c r="B964"/>
      <c r="C964"/>
    </row>
    <row r="965" spans="1:3" x14ac:dyDescent="0.25">
      <c r="A965"/>
      <c r="B965"/>
      <c r="C965"/>
    </row>
    <row r="966" spans="1:3" x14ac:dyDescent="0.25">
      <c r="A966"/>
      <c r="B966"/>
      <c r="C966"/>
    </row>
    <row r="967" spans="1:3" x14ac:dyDescent="0.25">
      <c r="A967"/>
      <c r="B967"/>
      <c r="C967"/>
    </row>
    <row r="968" spans="1:3" x14ac:dyDescent="0.25">
      <c r="A968"/>
      <c r="B968"/>
      <c r="C968"/>
    </row>
    <row r="969" spans="1:3" x14ac:dyDescent="0.25">
      <c r="A969"/>
      <c r="B969"/>
      <c r="C969"/>
    </row>
    <row r="970" spans="1:3" x14ac:dyDescent="0.25">
      <c r="A970"/>
      <c r="B970"/>
      <c r="C970"/>
    </row>
    <row r="971" spans="1:3" x14ac:dyDescent="0.25">
      <c r="A971"/>
      <c r="B971"/>
      <c r="C971"/>
    </row>
    <row r="972" spans="1:3" x14ac:dyDescent="0.25">
      <c r="A972"/>
      <c r="B972"/>
      <c r="C972"/>
    </row>
    <row r="973" spans="1:3" x14ac:dyDescent="0.25">
      <c r="A973"/>
      <c r="B973"/>
      <c r="C973"/>
    </row>
    <row r="974" spans="1:3" x14ac:dyDescent="0.25">
      <c r="A974"/>
      <c r="B974"/>
      <c r="C974"/>
    </row>
    <row r="975" spans="1:3" x14ac:dyDescent="0.25">
      <c r="A975"/>
      <c r="B975"/>
      <c r="C975"/>
    </row>
    <row r="976" spans="1:3" x14ac:dyDescent="0.25">
      <c r="A976"/>
      <c r="B976"/>
      <c r="C976"/>
    </row>
    <row r="977" spans="1:3" x14ac:dyDescent="0.25">
      <c r="A977"/>
      <c r="B977"/>
      <c r="C977"/>
    </row>
    <row r="978" spans="1:3" x14ac:dyDescent="0.25">
      <c r="A978"/>
      <c r="B978"/>
      <c r="C978"/>
    </row>
    <row r="979" spans="1:3" x14ac:dyDescent="0.25">
      <c r="A979"/>
      <c r="B979"/>
      <c r="C979"/>
    </row>
    <row r="980" spans="1:3" x14ac:dyDescent="0.25">
      <c r="A980"/>
      <c r="B980"/>
      <c r="C980"/>
    </row>
    <row r="981" spans="1:3" x14ac:dyDescent="0.25">
      <c r="A981"/>
      <c r="B981"/>
      <c r="C981"/>
    </row>
    <row r="982" spans="1:3" x14ac:dyDescent="0.25">
      <c r="A982"/>
      <c r="B982"/>
      <c r="C982"/>
    </row>
    <row r="983" spans="1:3" x14ac:dyDescent="0.25">
      <c r="A983"/>
      <c r="B983"/>
      <c r="C983"/>
    </row>
    <row r="984" spans="1:3" x14ac:dyDescent="0.25">
      <c r="A984"/>
      <c r="B984"/>
      <c r="C984"/>
    </row>
    <row r="985" spans="1:3" x14ac:dyDescent="0.25">
      <c r="A985"/>
      <c r="B985"/>
      <c r="C985"/>
    </row>
    <row r="986" spans="1:3" x14ac:dyDescent="0.25">
      <c r="A986"/>
      <c r="B986"/>
      <c r="C986"/>
    </row>
    <row r="987" spans="1:3" x14ac:dyDescent="0.25">
      <c r="A987"/>
      <c r="B987"/>
      <c r="C987"/>
    </row>
    <row r="988" spans="1:3" x14ac:dyDescent="0.25">
      <c r="A988"/>
      <c r="B988"/>
      <c r="C988"/>
    </row>
    <row r="989" spans="1:3" x14ac:dyDescent="0.25">
      <c r="A989"/>
      <c r="B989"/>
      <c r="C989"/>
    </row>
    <row r="990" spans="1:3" x14ac:dyDescent="0.25">
      <c r="A990"/>
      <c r="B990"/>
      <c r="C990"/>
    </row>
    <row r="991" spans="1:3" x14ac:dyDescent="0.25">
      <c r="A991"/>
      <c r="B991"/>
      <c r="C991"/>
    </row>
    <row r="992" spans="1:3" x14ac:dyDescent="0.25">
      <c r="A992"/>
      <c r="B992"/>
      <c r="C992"/>
    </row>
    <row r="993" spans="1:3" x14ac:dyDescent="0.25">
      <c r="A993"/>
      <c r="B993"/>
      <c r="C993"/>
    </row>
    <row r="994" spans="1:3" x14ac:dyDescent="0.25">
      <c r="A994"/>
      <c r="B994"/>
      <c r="C994"/>
    </row>
    <row r="995" spans="1:3" x14ac:dyDescent="0.25">
      <c r="A995"/>
      <c r="B995"/>
      <c r="C995"/>
    </row>
    <row r="996" spans="1:3" x14ac:dyDescent="0.25">
      <c r="A996"/>
      <c r="B996"/>
      <c r="C996"/>
    </row>
    <row r="997" spans="1:3" x14ac:dyDescent="0.25">
      <c r="A997"/>
      <c r="B997"/>
      <c r="C997"/>
    </row>
    <row r="998" spans="1:3" x14ac:dyDescent="0.25">
      <c r="A998"/>
      <c r="B998"/>
      <c r="C998"/>
    </row>
    <row r="999" spans="1:3" x14ac:dyDescent="0.25">
      <c r="A999"/>
      <c r="B999"/>
      <c r="C999"/>
    </row>
    <row r="1000" spans="1:3" x14ac:dyDescent="0.25">
      <c r="A1000"/>
      <c r="B1000"/>
      <c r="C1000"/>
    </row>
    <row r="1001" spans="1:3" x14ac:dyDescent="0.25">
      <c r="A1001"/>
      <c r="B1001"/>
      <c r="C1001"/>
    </row>
    <row r="1002" spans="1:3" x14ac:dyDescent="0.25">
      <c r="A1002"/>
      <c r="B1002"/>
      <c r="C1002"/>
    </row>
    <row r="1003" spans="1:3" x14ac:dyDescent="0.25">
      <c r="A1003"/>
      <c r="B1003"/>
      <c r="C1003"/>
    </row>
    <row r="1004" spans="1:3" x14ac:dyDescent="0.25">
      <c r="A1004"/>
      <c r="B1004"/>
      <c r="C1004"/>
    </row>
    <row r="1005" spans="1:3" x14ac:dyDescent="0.25">
      <c r="A1005"/>
      <c r="B1005"/>
      <c r="C1005"/>
    </row>
    <row r="1006" spans="1:3" x14ac:dyDescent="0.25">
      <c r="A1006"/>
      <c r="B1006"/>
      <c r="C1006"/>
    </row>
    <row r="1007" spans="1:3" x14ac:dyDescent="0.25">
      <c r="A1007"/>
      <c r="B1007"/>
      <c r="C1007"/>
    </row>
    <row r="1008" spans="1:3" x14ac:dyDescent="0.25">
      <c r="A1008"/>
      <c r="B1008"/>
      <c r="C1008"/>
    </row>
    <row r="1009" spans="1:3" x14ac:dyDescent="0.25">
      <c r="A1009"/>
      <c r="B1009"/>
      <c r="C1009"/>
    </row>
    <row r="1010" spans="1:3" x14ac:dyDescent="0.25">
      <c r="A1010"/>
      <c r="B1010"/>
      <c r="C1010"/>
    </row>
    <row r="1011" spans="1:3" x14ac:dyDescent="0.25">
      <c r="A1011"/>
      <c r="B1011"/>
      <c r="C1011"/>
    </row>
    <row r="1012" spans="1:3" x14ac:dyDescent="0.25">
      <c r="A1012"/>
      <c r="B1012"/>
      <c r="C1012"/>
    </row>
    <row r="1013" spans="1:3" x14ac:dyDescent="0.25">
      <c r="A1013"/>
      <c r="B1013"/>
      <c r="C1013"/>
    </row>
    <row r="1014" spans="1:3" x14ac:dyDescent="0.25">
      <c r="A1014"/>
      <c r="B1014"/>
      <c r="C1014"/>
    </row>
    <row r="1015" spans="1:3" x14ac:dyDescent="0.25">
      <c r="A1015"/>
      <c r="B1015"/>
      <c r="C1015"/>
    </row>
    <row r="1016" spans="1:3" x14ac:dyDescent="0.25">
      <c r="A1016"/>
      <c r="B1016"/>
      <c r="C1016"/>
    </row>
    <row r="1017" spans="1:3" x14ac:dyDescent="0.25">
      <c r="A1017"/>
      <c r="B1017"/>
      <c r="C1017"/>
    </row>
    <row r="1018" spans="1:3" x14ac:dyDescent="0.25">
      <c r="A1018"/>
      <c r="B1018"/>
      <c r="C1018"/>
    </row>
    <row r="1019" spans="1:3" x14ac:dyDescent="0.25">
      <c r="A1019"/>
      <c r="B1019"/>
      <c r="C1019"/>
    </row>
    <row r="1020" spans="1:3" x14ac:dyDescent="0.25">
      <c r="A1020"/>
      <c r="B1020"/>
      <c r="C1020"/>
    </row>
    <row r="1021" spans="1:3" x14ac:dyDescent="0.25">
      <c r="A1021"/>
      <c r="B1021"/>
      <c r="C1021"/>
    </row>
    <row r="1022" spans="1:3" x14ac:dyDescent="0.25">
      <c r="A1022"/>
      <c r="B1022"/>
      <c r="C1022"/>
    </row>
    <row r="1023" spans="1:3" x14ac:dyDescent="0.25">
      <c r="A1023"/>
      <c r="B1023"/>
      <c r="C1023"/>
    </row>
    <row r="1024" spans="1:3" x14ac:dyDescent="0.25">
      <c r="A1024"/>
      <c r="B1024"/>
      <c r="C1024"/>
    </row>
    <row r="1025" spans="1:3" x14ac:dyDescent="0.25">
      <c r="A1025"/>
      <c r="B1025"/>
      <c r="C1025"/>
    </row>
    <row r="1026" spans="1:3" x14ac:dyDescent="0.25">
      <c r="A1026"/>
      <c r="B1026"/>
      <c r="C1026"/>
    </row>
    <row r="1027" spans="1:3" x14ac:dyDescent="0.25">
      <c r="A1027"/>
      <c r="B1027"/>
      <c r="C1027"/>
    </row>
    <row r="1028" spans="1:3" x14ac:dyDescent="0.25">
      <c r="A1028"/>
      <c r="B1028"/>
      <c r="C1028"/>
    </row>
    <row r="1029" spans="1:3" x14ac:dyDescent="0.25">
      <c r="A1029"/>
      <c r="B1029"/>
      <c r="C1029"/>
    </row>
    <row r="1030" spans="1:3" x14ac:dyDescent="0.25">
      <c r="A1030"/>
      <c r="B1030"/>
      <c r="C1030"/>
    </row>
    <row r="1031" spans="1:3" x14ac:dyDescent="0.25">
      <c r="A1031"/>
      <c r="B1031"/>
      <c r="C1031"/>
    </row>
    <row r="1032" spans="1:3" x14ac:dyDescent="0.25">
      <c r="A1032"/>
      <c r="B1032"/>
      <c r="C1032"/>
    </row>
    <row r="1033" spans="1:3" x14ac:dyDescent="0.25">
      <c r="A1033"/>
      <c r="B1033"/>
      <c r="C1033"/>
    </row>
    <row r="1034" spans="1:3" x14ac:dyDescent="0.25">
      <c r="A1034"/>
      <c r="B1034"/>
      <c r="C1034"/>
    </row>
    <row r="1035" spans="1:3" x14ac:dyDescent="0.25">
      <c r="A1035"/>
      <c r="B1035"/>
      <c r="C1035"/>
    </row>
    <row r="1036" spans="1:3" x14ac:dyDescent="0.25">
      <c r="A1036"/>
      <c r="B1036"/>
      <c r="C1036"/>
    </row>
    <row r="1037" spans="1:3" x14ac:dyDescent="0.25">
      <c r="A1037"/>
      <c r="B1037"/>
      <c r="C1037"/>
    </row>
    <row r="1038" spans="1:3" x14ac:dyDescent="0.25">
      <c r="A1038"/>
      <c r="B1038"/>
      <c r="C1038"/>
    </row>
    <row r="1039" spans="1:3" x14ac:dyDescent="0.25">
      <c r="A1039"/>
      <c r="B1039"/>
      <c r="C1039"/>
    </row>
    <row r="1040" spans="1:3" x14ac:dyDescent="0.25">
      <c r="A1040"/>
      <c r="B1040"/>
      <c r="C1040"/>
    </row>
    <row r="1041" spans="1:3" x14ac:dyDescent="0.25">
      <c r="A1041"/>
      <c r="B1041"/>
      <c r="C1041"/>
    </row>
    <row r="1042" spans="1:3" x14ac:dyDescent="0.25">
      <c r="A1042"/>
      <c r="B1042"/>
      <c r="C1042"/>
    </row>
    <row r="1043" spans="1:3" x14ac:dyDescent="0.25">
      <c r="A1043"/>
      <c r="B1043"/>
      <c r="C1043"/>
    </row>
    <row r="1044" spans="1:3" x14ac:dyDescent="0.25">
      <c r="A1044"/>
      <c r="B1044"/>
      <c r="C1044"/>
    </row>
    <row r="1045" spans="1:3" x14ac:dyDescent="0.25">
      <c r="A1045"/>
      <c r="B1045"/>
      <c r="C1045"/>
    </row>
    <row r="1046" spans="1:3" x14ac:dyDescent="0.25">
      <c r="A1046"/>
      <c r="B1046"/>
      <c r="C1046"/>
    </row>
    <row r="1047" spans="1:3" x14ac:dyDescent="0.25">
      <c r="A1047"/>
      <c r="B1047"/>
      <c r="C1047"/>
    </row>
    <row r="1048" spans="1:3" x14ac:dyDescent="0.25">
      <c r="A1048"/>
      <c r="B1048"/>
      <c r="C1048"/>
    </row>
    <row r="1049" spans="1:3" x14ac:dyDescent="0.25">
      <c r="A1049"/>
      <c r="B1049"/>
      <c r="C1049"/>
    </row>
    <row r="1050" spans="1:3" x14ac:dyDescent="0.25">
      <c r="A1050"/>
      <c r="B1050"/>
      <c r="C1050"/>
    </row>
    <row r="1051" spans="1:3" x14ac:dyDescent="0.25">
      <c r="A1051"/>
      <c r="B1051"/>
      <c r="C1051"/>
    </row>
    <row r="1052" spans="1:3" x14ac:dyDescent="0.25">
      <c r="A1052"/>
      <c r="B1052"/>
      <c r="C1052"/>
    </row>
    <row r="1053" spans="1:3" x14ac:dyDescent="0.25">
      <c r="A1053"/>
      <c r="B1053"/>
      <c r="C1053"/>
    </row>
    <row r="1054" spans="1:3" x14ac:dyDescent="0.25">
      <c r="A1054"/>
      <c r="B1054"/>
      <c r="C1054"/>
    </row>
    <row r="1055" spans="1:3" x14ac:dyDescent="0.25">
      <c r="A1055"/>
      <c r="B1055"/>
      <c r="C1055"/>
    </row>
    <row r="1056" spans="1:3" x14ac:dyDescent="0.25">
      <c r="A1056"/>
      <c r="B1056"/>
      <c r="C1056"/>
    </row>
    <row r="1057" spans="1:3" x14ac:dyDescent="0.25">
      <c r="A1057"/>
      <c r="B1057"/>
      <c r="C1057"/>
    </row>
    <row r="1058" spans="1:3" x14ac:dyDescent="0.25">
      <c r="A1058"/>
      <c r="B1058"/>
      <c r="C1058"/>
    </row>
    <row r="1059" spans="1:3" x14ac:dyDescent="0.25">
      <c r="A1059"/>
      <c r="B1059"/>
      <c r="C1059"/>
    </row>
    <row r="1060" spans="1:3" x14ac:dyDescent="0.25">
      <c r="A1060"/>
      <c r="B1060"/>
      <c r="C1060"/>
    </row>
    <row r="1061" spans="1:3" x14ac:dyDescent="0.25">
      <c r="A1061"/>
      <c r="B1061"/>
      <c r="C1061"/>
    </row>
    <row r="1062" spans="1:3" x14ac:dyDescent="0.25">
      <c r="A1062"/>
      <c r="B1062"/>
      <c r="C1062"/>
    </row>
    <row r="1063" spans="1:3" x14ac:dyDescent="0.25">
      <c r="A1063"/>
      <c r="B1063"/>
      <c r="C1063"/>
    </row>
    <row r="1064" spans="1:3" x14ac:dyDescent="0.25">
      <c r="A1064"/>
      <c r="B1064"/>
      <c r="C1064"/>
    </row>
    <row r="1065" spans="1:3" x14ac:dyDescent="0.25">
      <c r="A1065"/>
      <c r="B1065"/>
      <c r="C1065"/>
    </row>
    <row r="1066" spans="1:3" x14ac:dyDescent="0.25">
      <c r="A1066"/>
      <c r="B1066"/>
      <c r="C1066"/>
    </row>
    <row r="1067" spans="1:3" x14ac:dyDescent="0.25">
      <c r="A1067"/>
      <c r="B1067"/>
      <c r="C1067"/>
    </row>
    <row r="1068" spans="1:3" x14ac:dyDescent="0.25">
      <c r="A1068"/>
      <c r="B1068"/>
      <c r="C1068"/>
    </row>
    <row r="1069" spans="1:3" x14ac:dyDescent="0.25">
      <c r="A1069"/>
      <c r="B1069"/>
      <c r="C1069"/>
    </row>
    <row r="1070" spans="1:3" x14ac:dyDescent="0.25">
      <c r="A1070"/>
      <c r="B1070"/>
      <c r="C1070"/>
    </row>
    <row r="1071" spans="1:3" x14ac:dyDescent="0.25">
      <c r="A1071"/>
      <c r="B1071"/>
      <c r="C1071"/>
    </row>
    <row r="1072" spans="1:3" x14ac:dyDescent="0.25">
      <c r="A1072"/>
      <c r="B1072"/>
      <c r="C1072"/>
    </row>
    <row r="1073" spans="1:3" x14ac:dyDescent="0.25">
      <c r="A1073"/>
      <c r="B1073"/>
      <c r="C1073"/>
    </row>
    <row r="1074" spans="1:3" x14ac:dyDescent="0.25">
      <c r="A1074"/>
      <c r="B1074"/>
      <c r="C1074"/>
    </row>
    <row r="1075" spans="1:3" x14ac:dyDescent="0.25">
      <c r="A1075"/>
      <c r="B1075"/>
      <c r="C1075"/>
    </row>
    <row r="1076" spans="1:3" x14ac:dyDescent="0.25">
      <c r="A1076"/>
      <c r="B1076"/>
      <c r="C1076"/>
    </row>
    <row r="1077" spans="1:3" x14ac:dyDescent="0.25">
      <c r="A1077"/>
      <c r="B1077"/>
      <c r="C1077"/>
    </row>
    <row r="1078" spans="1:3" x14ac:dyDescent="0.25">
      <c r="A1078"/>
      <c r="B1078"/>
      <c r="C1078"/>
    </row>
    <row r="1079" spans="1:3" x14ac:dyDescent="0.25">
      <c r="A1079"/>
      <c r="B1079"/>
      <c r="C1079"/>
    </row>
    <row r="1080" spans="1:3" x14ac:dyDescent="0.25">
      <c r="A1080"/>
      <c r="B1080"/>
      <c r="C1080"/>
    </row>
    <row r="1081" spans="1:3" x14ac:dyDescent="0.25">
      <c r="A1081"/>
      <c r="B1081"/>
      <c r="C1081"/>
    </row>
    <row r="1082" spans="1:3" x14ac:dyDescent="0.25">
      <c r="A1082"/>
      <c r="B1082"/>
      <c r="C1082"/>
    </row>
    <row r="1083" spans="1:3" x14ac:dyDescent="0.25">
      <c r="A1083"/>
      <c r="B1083"/>
      <c r="C1083"/>
    </row>
    <row r="1084" spans="1:3" x14ac:dyDescent="0.25">
      <c r="A1084"/>
      <c r="B1084"/>
      <c r="C1084"/>
    </row>
    <row r="1085" spans="1:3" x14ac:dyDescent="0.25">
      <c r="A1085"/>
      <c r="B1085"/>
      <c r="C1085"/>
    </row>
    <row r="1086" spans="1:3" x14ac:dyDescent="0.25">
      <c r="A1086"/>
      <c r="B1086"/>
      <c r="C1086"/>
    </row>
    <row r="1087" spans="1:3" x14ac:dyDescent="0.25">
      <c r="A1087"/>
      <c r="B1087"/>
      <c r="C1087"/>
    </row>
    <row r="1088" spans="1:3" x14ac:dyDescent="0.25">
      <c r="A1088"/>
      <c r="B1088"/>
      <c r="C1088"/>
    </row>
    <row r="1089" spans="1:3" x14ac:dyDescent="0.25">
      <c r="A1089"/>
      <c r="B1089"/>
      <c r="C1089"/>
    </row>
    <row r="1090" spans="1:3" x14ac:dyDescent="0.25">
      <c r="A1090"/>
      <c r="B1090"/>
      <c r="C1090"/>
    </row>
    <row r="1091" spans="1:3" x14ac:dyDescent="0.25">
      <c r="A1091"/>
      <c r="B1091"/>
      <c r="C1091"/>
    </row>
    <row r="1092" spans="1:3" x14ac:dyDescent="0.25">
      <c r="A1092"/>
      <c r="B1092"/>
      <c r="C1092"/>
    </row>
    <row r="1093" spans="1:3" x14ac:dyDescent="0.25">
      <c r="A1093"/>
      <c r="B1093"/>
      <c r="C1093"/>
    </row>
    <row r="1094" spans="1:3" x14ac:dyDescent="0.25">
      <c r="A1094"/>
      <c r="B1094"/>
      <c r="C1094"/>
    </row>
    <row r="1095" spans="1:3" x14ac:dyDescent="0.25">
      <c r="A1095"/>
      <c r="B1095"/>
      <c r="C1095"/>
    </row>
    <row r="1096" spans="1:3" x14ac:dyDescent="0.25">
      <c r="A1096"/>
      <c r="B1096"/>
      <c r="C1096"/>
    </row>
    <row r="1097" spans="1:3" x14ac:dyDescent="0.25">
      <c r="A1097"/>
      <c r="B1097"/>
      <c r="C1097"/>
    </row>
    <row r="1098" spans="1:3" x14ac:dyDescent="0.25">
      <c r="A1098"/>
      <c r="B1098"/>
      <c r="C1098"/>
    </row>
    <row r="1099" spans="1:3" x14ac:dyDescent="0.25">
      <c r="A1099"/>
      <c r="B1099"/>
      <c r="C1099"/>
    </row>
    <row r="1100" spans="1:3" x14ac:dyDescent="0.25">
      <c r="A1100"/>
      <c r="B1100"/>
      <c r="C1100"/>
    </row>
    <row r="1101" spans="1:3" x14ac:dyDescent="0.25">
      <c r="A1101"/>
      <c r="B1101"/>
      <c r="C1101"/>
    </row>
    <row r="1102" spans="1:3" x14ac:dyDescent="0.25">
      <c r="A1102"/>
      <c r="B1102"/>
      <c r="C1102"/>
    </row>
    <row r="1103" spans="1:3" x14ac:dyDescent="0.25">
      <c r="A1103"/>
      <c r="B1103"/>
      <c r="C1103"/>
    </row>
    <row r="1104" spans="1:3" x14ac:dyDescent="0.25">
      <c r="A1104"/>
      <c r="B1104"/>
      <c r="C1104"/>
    </row>
    <row r="1105" spans="1:3" x14ac:dyDescent="0.25">
      <c r="A1105"/>
      <c r="B1105"/>
      <c r="C1105"/>
    </row>
    <row r="1106" spans="1:3" x14ac:dyDescent="0.25">
      <c r="A1106"/>
      <c r="B1106"/>
      <c r="C1106"/>
    </row>
    <row r="1107" spans="1:3" x14ac:dyDescent="0.25">
      <c r="A1107"/>
      <c r="B1107"/>
      <c r="C1107"/>
    </row>
    <row r="1108" spans="1:3" x14ac:dyDescent="0.25">
      <c r="A1108"/>
      <c r="B1108"/>
      <c r="C1108"/>
    </row>
    <row r="1109" spans="1:3" x14ac:dyDescent="0.25">
      <c r="A1109"/>
      <c r="B1109"/>
      <c r="C1109"/>
    </row>
    <row r="1110" spans="1:3" x14ac:dyDescent="0.25">
      <c r="A1110"/>
      <c r="B1110"/>
      <c r="C1110"/>
    </row>
    <row r="1111" spans="1:3" x14ac:dyDescent="0.25">
      <c r="A1111"/>
      <c r="B1111"/>
      <c r="C1111"/>
    </row>
    <row r="1112" spans="1:3" x14ac:dyDescent="0.25">
      <c r="A1112"/>
      <c r="B1112"/>
      <c r="C1112"/>
    </row>
    <row r="1113" spans="1:3" x14ac:dyDescent="0.25">
      <c r="A1113"/>
      <c r="B1113"/>
      <c r="C1113"/>
    </row>
    <row r="1114" spans="1:3" x14ac:dyDescent="0.25">
      <c r="A1114"/>
      <c r="B1114"/>
      <c r="C1114"/>
    </row>
    <row r="1115" spans="1:3" x14ac:dyDescent="0.25">
      <c r="A1115"/>
      <c r="B1115"/>
      <c r="C1115"/>
    </row>
    <row r="1116" spans="1:3" x14ac:dyDescent="0.25">
      <c r="A1116"/>
      <c r="B1116"/>
      <c r="C1116"/>
    </row>
    <row r="1117" spans="1:3" x14ac:dyDescent="0.25">
      <c r="A1117"/>
      <c r="B1117"/>
      <c r="C1117"/>
    </row>
    <row r="1118" spans="1:3" x14ac:dyDescent="0.25">
      <c r="A1118"/>
      <c r="B1118"/>
      <c r="C1118"/>
    </row>
    <row r="1119" spans="1:3" x14ac:dyDescent="0.25">
      <c r="A1119"/>
      <c r="B1119"/>
      <c r="C1119"/>
    </row>
    <row r="1120" spans="1:3" x14ac:dyDescent="0.25">
      <c r="A1120"/>
      <c r="B1120"/>
      <c r="C1120"/>
    </row>
    <row r="1121" spans="1:3" x14ac:dyDescent="0.25">
      <c r="A1121"/>
      <c r="B1121"/>
      <c r="C1121"/>
    </row>
    <row r="1122" spans="1:3" x14ac:dyDescent="0.25">
      <c r="A1122"/>
      <c r="B1122"/>
      <c r="C1122"/>
    </row>
    <row r="1123" spans="1:3" x14ac:dyDescent="0.25">
      <c r="A1123"/>
      <c r="B1123"/>
      <c r="C1123"/>
    </row>
    <row r="1124" spans="1:3" x14ac:dyDescent="0.25">
      <c r="A1124"/>
      <c r="B1124"/>
      <c r="C1124"/>
    </row>
    <row r="1125" spans="1:3" x14ac:dyDescent="0.25">
      <c r="A1125"/>
      <c r="B1125"/>
      <c r="C1125"/>
    </row>
    <row r="1126" spans="1:3" x14ac:dyDescent="0.25">
      <c r="A1126"/>
      <c r="B1126"/>
      <c r="C1126"/>
    </row>
    <row r="1127" spans="1:3" x14ac:dyDescent="0.25">
      <c r="A1127"/>
      <c r="B1127"/>
      <c r="C1127"/>
    </row>
    <row r="1128" spans="1:3" x14ac:dyDescent="0.25">
      <c r="A1128"/>
      <c r="B1128"/>
      <c r="C1128"/>
    </row>
    <row r="1129" spans="1:3" x14ac:dyDescent="0.25">
      <c r="A1129"/>
      <c r="B1129"/>
      <c r="C1129"/>
    </row>
    <row r="1130" spans="1:3" x14ac:dyDescent="0.25">
      <c r="A1130"/>
      <c r="B1130"/>
      <c r="C1130"/>
    </row>
    <row r="1131" spans="1:3" x14ac:dyDescent="0.25">
      <c r="A1131"/>
      <c r="B1131"/>
      <c r="C1131"/>
    </row>
    <row r="1132" spans="1:3" x14ac:dyDescent="0.25">
      <c r="A1132"/>
      <c r="B1132"/>
      <c r="C1132"/>
    </row>
    <row r="1133" spans="1:3" x14ac:dyDescent="0.25">
      <c r="A1133"/>
      <c r="B1133"/>
      <c r="C1133"/>
    </row>
    <row r="1134" spans="1:3" x14ac:dyDescent="0.25">
      <c r="A1134"/>
      <c r="B1134"/>
      <c r="C1134"/>
    </row>
    <row r="1135" spans="1:3" x14ac:dyDescent="0.25">
      <c r="A1135"/>
      <c r="B1135"/>
      <c r="C1135"/>
    </row>
    <row r="1136" spans="1:3" x14ac:dyDescent="0.25">
      <c r="A1136"/>
      <c r="B1136"/>
      <c r="C1136"/>
    </row>
    <row r="1137" spans="1:3" x14ac:dyDescent="0.25">
      <c r="A1137"/>
      <c r="B1137"/>
      <c r="C1137"/>
    </row>
    <row r="1138" spans="1:3" x14ac:dyDescent="0.25">
      <c r="A1138"/>
      <c r="B1138"/>
      <c r="C1138"/>
    </row>
    <row r="1139" spans="1:3" x14ac:dyDescent="0.25">
      <c r="A1139"/>
      <c r="B1139"/>
      <c r="C1139"/>
    </row>
    <row r="1140" spans="1:3" x14ac:dyDescent="0.25">
      <c r="A1140"/>
      <c r="B1140"/>
      <c r="C1140"/>
    </row>
    <row r="1141" spans="1:3" x14ac:dyDescent="0.25">
      <c r="A1141"/>
      <c r="B1141"/>
      <c r="C1141"/>
    </row>
    <row r="1142" spans="1:3" x14ac:dyDescent="0.25">
      <c r="A1142"/>
      <c r="B1142"/>
      <c r="C1142"/>
    </row>
    <row r="1143" spans="1:3" x14ac:dyDescent="0.25">
      <c r="A1143"/>
      <c r="B1143"/>
      <c r="C1143"/>
    </row>
    <row r="1144" spans="1:3" x14ac:dyDescent="0.25">
      <c r="A1144"/>
      <c r="B1144"/>
      <c r="C1144"/>
    </row>
    <row r="1145" spans="1:3" x14ac:dyDescent="0.25">
      <c r="A1145"/>
      <c r="B1145"/>
      <c r="C1145"/>
    </row>
    <row r="1146" spans="1:3" x14ac:dyDescent="0.25">
      <c r="A1146"/>
      <c r="B1146"/>
      <c r="C1146"/>
    </row>
    <row r="1147" spans="1:3" x14ac:dyDescent="0.25">
      <c r="A1147"/>
      <c r="B1147"/>
      <c r="C1147"/>
    </row>
    <row r="1148" spans="1:3" x14ac:dyDescent="0.25">
      <c r="A1148"/>
      <c r="B1148"/>
      <c r="C1148"/>
    </row>
    <row r="1149" spans="1:3" x14ac:dyDescent="0.25">
      <c r="A1149"/>
      <c r="B1149"/>
      <c r="C1149"/>
    </row>
    <row r="1150" spans="1:3" x14ac:dyDescent="0.25">
      <c r="A1150"/>
      <c r="B1150"/>
      <c r="C1150"/>
    </row>
    <row r="1151" spans="1:3" x14ac:dyDescent="0.25">
      <c r="A1151"/>
      <c r="B1151"/>
      <c r="C1151"/>
    </row>
    <row r="1152" spans="1:3" x14ac:dyDescent="0.25">
      <c r="A1152"/>
      <c r="B1152"/>
      <c r="C1152"/>
    </row>
    <row r="1153" spans="1:3" x14ac:dyDescent="0.25">
      <c r="A1153"/>
      <c r="B1153"/>
      <c r="C1153"/>
    </row>
    <row r="1154" spans="1:3" x14ac:dyDescent="0.25">
      <c r="A1154"/>
      <c r="B1154"/>
      <c r="C1154"/>
    </row>
    <row r="1155" spans="1:3" x14ac:dyDescent="0.25">
      <c r="A1155"/>
      <c r="B1155"/>
      <c r="C1155"/>
    </row>
    <row r="1156" spans="1:3" x14ac:dyDescent="0.25">
      <c r="A1156"/>
      <c r="B1156"/>
      <c r="C1156"/>
    </row>
    <row r="1157" spans="1:3" x14ac:dyDescent="0.25">
      <c r="A1157"/>
      <c r="B1157"/>
      <c r="C1157"/>
    </row>
    <row r="1158" spans="1:3" x14ac:dyDescent="0.25">
      <c r="A1158"/>
      <c r="B1158"/>
      <c r="C1158"/>
    </row>
    <row r="1159" spans="1:3" x14ac:dyDescent="0.25">
      <c r="A1159"/>
      <c r="B1159"/>
      <c r="C1159"/>
    </row>
    <row r="1160" spans="1:3" x14ac:dyDescent="0.25">
      <c r="A1160"/>
      <c r="B1160"/>
      <c r="C1160"/>
    </row>
    <row r="1161" spans="1:3" x14ac:dyDescent="0.25">
      <c r="A1161"/>
      <c r="B1161"/>
      <c r="C1161"/>
    </row>
    <row r="1162" spans="1:3" x14ac:dyDescent="0.25">
      <c r="A1162"/>
      <c r="B1162"/>
      <c r="C1162"/>
    </row>
    <row r="1163" spans="1:3" x14ac:dyDescent="0.25">
      <c r="A1163"/>
      <c r="B1163"/>
      <c r="C1163"/>
    </row>
    <row r="1164" spans="1:3" x14ac:dyDescent="0.25">
      <c r="A1164"/>
      <c r="B1164"/>
      <c r="C1164"/>
    </row>
    <row r="1165" spans="1:3" x14ac:dyDescent="0.25">
      <c r="A1165"/>
      <c r="B1165"/>
      <c r="C1165"/>
    </row>
    <row r="1166" spans="1:3" x14ac:dyDescent="0.25">
      <c r="A1166"/>
      <c r="B1166"/>
      <c r="C1166"/>
    </row>
    <row r="1167" spans="1:3" x14ac:dyDescent="0.25">
      <c r="A1167"/>
      <c r="B1167"/>
      <c r="C1167"/>
    </row>
    <row r="1168" spans="1:3" x14ac:dyDescent="0.25">
      <c r="A1168"/>
      <c r="B1168"/>
      <c r="C1168"/>
    </row>
    <row r="1169" spans="1:3" x14ac:dyDescent="0.25">
      <c r="A1169"/>
      <c r="B1169"/>
      <c r="C1169"/>
    </row>
    <row r="1170" spans="1:3" x14ac:dyDescent="0.25">
      <c r="A1170"/>
      <c r="B1170"/>
      <c r="C1170"/>
    </row>
    <row r="1171" spans="1:3" x14ac:dyDescent="0.25">
      <c r="A1171"/>
      <c r="B1171"/>
      <c r="C1171"/>
    </row>
    <row r="1172" spans="1:3" x14ac:dyDescent="0.25">
      <c r="A1172"/>
      <c r="B1172"/>
      <c r="C1172"/>
    </row>
    <row r="1173" spans="1:3" x14ac:dyDescent="0.25">
      <c r="A1173"/>
      <c r="B1173"/>
      <c r="C1173"/>
    </row>
    <row r="1174" spans="1:3" x14ac:dyDescent="0.25">
      <c r="A1174"/>
      <c r="B1174"/>
      <c r="C1174"/>
    </row>
    <row r="1175" spans="1:3" x14ac:dyDescent="0.25">
      <c r="A1175"/>
      <c r="B1175"/>
      <c r="C1175"/>
    </row>
    <row r="1176" spans="1:3" x14ac:dyDescent="0.25">
      <c r="A1176"/>
      <c r="B1176"/>
      <c r="C1176"/>
    </row>
    <row r="1177" spans="1:3" x14ac:dyDescent="0.25">
      <c r="A1177"/>
      <c r="B1177"/>
      <c r="C1177"/>
    </row>
    <row r="1178" spans="1:3" x14ac:dyDescent="0.25">
      <c r="A1178"/>
      <c r="B1178"/>
      <c r="C1178"/>
    </row>
    <row r="1179" spans="1:3" x14ac:dyDescent="0.25">
      <c r="A1179"/>
      <c r="B1179"/>
      <c r="C1179"/>
    </row>
    <row r="1180" spans="1:3" x14ac:dyDescent="0.25">
      <c r="A1180"/>
      <c r="B1180"/>
      <c r="C1180"/>
    </row>
    <row r="1181" spans="1:3" x14ac:dyDescent="0.25">
      <c r="A1181"/>
      <c r="B1181"/>
      <c r="C1181"/>
    </row>
    <row r="1182" spans="1:3" x14ac:dyDescent="0.25">
      <c r="A1182"/>
      <c r="B1182"/>
      <c r="C1182"/>
    </row>
    <row r="1183" spans="1:3" x14ac:dyDescent="0.25">
      <c r="A1183"/>
      <c r="B1183"/>
      <c r="C1183"/>
    </row>
    <row r="1184" spans="1:3" x14ac:dyDescent="0.25">
      <c r="A1184"/>
      <c r="B1184"/>
      <c r="C1184"/>
    </row>
    <row r="1185" spans="1:3" x14ac:dyDescent="0.25">
      <c r="A1185"/>
      <c r="B1185"/>
      <c r="C1185"/>
    </row>
    <row r="1186" spans="1:3" x14ac:dyDescent="0.25">
      <c r="A1186"/>
      <c r="B1186"/>
      <c r="C1186"/>
    </row>
    <row r="1187" spans="1:3" x14ac:dyDescent="0.25">
      <c r="A1187"/>
      <c r="B1187"/>
      <c r="C1187"/>
    </row>
    <row r="1188" spans="1:3" x14ac:dyDescent="0.25">
      <c r="A1188"/>
      <c r="B1188"/>
      <c r="C1188"/>
    </row>
    <row r="1189" spans="1:3" x14ac:dyDescent="0.25">
      <c r="A1189"/>
      <c r="B1189"/>
      <c r="C1189"/>
    </row>
    <row r="1190" spans="1:3" x14ac:dyDescent="0.25">
      <c r="A1190"/>
      <c r="B1190"/>
      <c r="C1190"/>
    </row>
    <row r="1191" spans="1:3" x14ac:dyDescent="0.25">
      <c r="A1191"/>
      <c r="B1191"/>
      <c r="C1191"/>
    </row>
    <row r="1192" spans="1:3" x14ac:dyDescent="0.25">
      <c r="A1192"/>
      <c r="B1192"/>
      <c r="C1192"/>
    </row>
    <row r="1193" spans="1:3" x14ac:dyDescent="0.25">
      <c r="A1193"/>
      <c r="B1193"/>
      <c r="C1193"/>
    </row>
    <row r="1194" spans="1:3" x14ac:dyDescent="0.25">
      <c r="A1194"/>
      <c r="B1194"/>
      <c r="C1194"/>
    </row>
    <row r="1195" spans="1:3" x14ac:dyDescent="0.25">
      <c r="A1195"/>
      <c r="B1195"/>
      <c r="C1195"/>
    </row>
    <row r="1196" spans="1:3" x14ac:dyDescent="0.25">
      <c r="A1196"/>
      <c r="B1196"/>
      <c r="C1196"/>
    </row>
    <row r="1197" spans="1:3" x14ac:dyDescent="0.25">
      <c r="A1197"/>
      <c r="B1197"/>
      <c r="C1197"/>
    </row>
    <row r="1198" spans="1:3" x14ac:dyDescent="0.25">
      <c r="A1198"/>
      <c r="B1198"/>
      <c r="C1198"/>
    </row>
    <row r="1199" spans="1:3" x14ac:dyDescent="0.25">
      <c r="A1199"/>
      <c r="B1199"/>
      <c r="C1199"/>
    </row>
    <row r="1200" spans="1:3" x14ac:dyDescent="0.25">
      <c r="A1200"/>
      <c r="B1200"/>
      <c r="C1200"/>
    </row>
    <row r="1201" spans="1:3" x14ac:dyDescent="0.25">
      <c r="A1201"/>
      <c r="B1201"/>
      <c r="C1201"/>
    </row>
    <row r="1202" spans="1:3" x14ac:dyDescent="0.25">
      <c r="A1202"/>
      <c r="B1202"/>
      <c r="C1202"/>
    </row>
    <row r="1203" spans="1:3" x14ac:dyDescent="0.25">
      <c r="A1203"/>
      <c r="B1203"/>
      <c r="C1203"/>
    </row>
    <row r="1204" spans="1:3" x14ac:dyDescent="0.25">
      <c r="A1204"/>
      <c r="B1204"/>
      <c r="C1204"/>
    </row>
    <row r="1205" spans="1:3" x14ac:dyDescent="0.25">
      <c r="A1205"/>
      <c r="B1205"/>
      <c r="C1205"/>
    </row>
    <row r="1206" spans="1:3" x14ac:dyDescent="0.25">
      <c r="A1206"/>
      <c r="B1206"/>
      <c r="C1206"/>
    </row>
    <row r="1207" spans="1:3" x14ac:dyDescent="0.25">
      <c r="A1207"/>
      <c r="B1207"/>
      <c r="C1207"/>
    </row>
    <row r="1208" spans="1:3" x14ac:dyDescent="0.25">
      <c r="A1208"/>
      <c r="B1208"/>
      <c r="C1208"/>
    </row>
    <row r="1209" spans="1:3" x14ac:dyDescent="0.25">
      <c r="A1209"/>
      <c r="B1209"/>
      <c r="C1209"/>
    </row>
    <row r="1210" spans="1:3" x14ac:dyDescent="0.25">
      <c r="A1210"/>
      <c r="B1210"/>
      <c r="C1210"/>
    </row>
    <row r="1211" spans="1:3" x14ac:dyDescent="0.25">
      <c r="A1211"/>
      <c r="B1211"/>
      <c r="C1211"/>
    </row>
    <row r="1212" spans="1:3" x14ac:dyDescent="0.25">
      <c r="A1212"/>
      <c r="B1212"/>
      <c r="C1212"/>
    </row>
    <row r="1213" spans="1:3" x14ac:dyDescent="0.25">
      <c r="A1213"/>
      <c r="B1213"/>
      <c r="C1213"/>
    </row>
    <row r="1214" spans="1:3" x14ac:dyDescent="0.25">
      <c r="A1214"/>
      <c r="B1214"/>
      <c r="C1214"/>
    </row>
    <row r="1215" spans="1:3" x14ac:dyDescent="0.25">
      <c r="A1215"/>
      <c r="B1215"/>
      <c r="C1215"/>
    </row>
    <row r="1216" spans="1:3" x14ac:dyDescent="0.25">
      <c r="A1216"/>
      <c r="B1216"/>
      <c r="C1216"/>
    </row>
    <row r="1217" spans="1:3" x14ac:dyDescent="0.25">
      <c r="A1217"/>
      <c r="B1217"/>
      <c r="C1217"/>
    </row>
    <row r="1218" spans="1:3" x14ac:dyDescent="0.25">
      <c r="A1218"/>
      <c r="B1218"/>
      <c r="C1218"/>
    </row>
    <row r="1219" spans="1:3" x14ac:dyDescent="0.25">
      <c r="A1219"/>
      <c r="B1219"/>
      <c r="C1219"/>
    </row>
    <row r="1220" spans="1:3" x14ac:dyDescent="0.25">
      <c r="A1220"/>
      <c r="B1220"/>
      <c r="C1220"/>
    </row>
    <row r="1221" spans="1:3" x14ac:dyDescent="0.25">
      <c r="A1221"/>
      <c r="B1221"/>
      <c r="C1221"/>
    </row>
    <row r="1222" spans="1:3" x14ac:dyDescent="0.25">
      <c r="A1222"/>
      <c r="B1222"/>
      <c r="C1222"/>
    </row>
    <row r="1223" spans="1:3" x14ac:dyDescent="0.25">
      <c r="A1223"/>
      <c r="B1223"/>
      <c r="C1223"/>
    </row>
    <row r="1224" spans="1:3" x14ac:dyDescent="0.25">
      <c r="A1224"/>
      <c r="B1224"/>
      <c r="C1224"/>
    </row>
    <row r="1225" spans="1:3" x14ac:dyDescent="0.25">
      <c r="A1225"/>
      <c r="B1225"/>
      <c r="C1225"/>
    </row>
    <row r="1226" spans="1:3" x14ac:dyDescent="0.25">
      <c r="A1226"/>
      <c r="B1226"/>
      <c r="C1226"/>
    </row>
    <row r="1227" spans="1:3" x14ac:dyDescent="0.25">
      <c r="A1227"/>
      <c r="B1227"/>
      <c r="C1227"/>
    </row>
    <row r="1228" spans="1:3" x14ac:dyDescent="0.25">
      <c r="A1228"/>
      <c r="B1228"/>
      <c r="C1228"/>
    </row>
    <row r="1229" spans="1:3" x14ac:dyDescent="0.25">
      <c r="A1229"/>
      <c r="B1229"/>
      <c r="C1229"/>
    </row>
    <row r="1230" spans="1:3" x14ac:dyDescent="0.25">
      <c r="A1230"/>
      <c r="B1230"/>
      <c r="C1230"/>
    </row>
    <row r="1231" spans="1:3" x14ac:dyDescent="0.25">
      <c r="A1231"/>
      <c r="B1231"/>
      <c r="C1231"/>
    </row>
    <row r="1232" spans="1:3" x14ac:dyDescent="0.25">
      <c r="A1232"/>
      <c r="B1232"/>
      <c r="C1232"/>
    </row>
    <row r="1233" spans="1:3" x14ac:dyDescent="0.25">
      <c r="A1233"/>
      <c r="B1233"/>
      <c r="C1233"/>
    </row>
    <row r="1234" spans="1:3" x14ac:dyDescent="0.25">
      <c r="A1234"/>
      <c r="B1234"/>
      <c r="C1234"/>
    </row>
    <row r="1235" spans="1:3" x14ac:dyDescent="0.25">
      <c r="A1235"/>
      <c r="B1235"/>
      <c r="C1235"/>
    </row>
    <row r="1236" spans="1:3" x14ac:dyDescent="0.25">
      <c r="A1236"/>
      <c r="B1236"/>
      <c r="C1236"/>
    </row>
    <row r="1237" spans="1:3" x14ac:dyDescent="0.25">
      <c r="A1237"/>
      <c r="B1237"/>
      <c r="C1237"/>
    </row>
    <row r="1238" spans="1:3" x14ac:dyDescent="0.25">
      <c r="A1238"/>
      <c r="B1238"/>
      <c r="C1238"/>
    </row>
    <row r="1239" spans="1:3" x14ac:dyDescent="0.25">
      <c r="A1239"/>
      <c r="B1239"/>
      <c r="C1239"/>
    </row>
    <row r="1240" spans="1:3" x14ac:dyDescent="0.25">
      <c r="A1240"/>
      <c r="B1240"/>
      <c r="C1240"/>
    </row>
    <row r="1241" spans="1:3" x14ac:dyDescent="0.25">
      <c r="A1241"/>
      <c r="B1241"/>
      <c r="C1241"/>
    </row>
    <row r="1242" spans="1:3" x14ac:dyDescent="0.25">
      <c r="A1242"/>
      <c r="B1242"/>
      <c r="C1242"/>
    </row>
    <row r="1243" spans="1:3" x14ac:dyDescent="0.25">
      <c r="A1243"/>
      <c r="B1243"/>
      <c r="C1243"/>
    </row>
    <row r="1244" spans="1:3" x14ac:dyDescent="0.25">
      <c r="A1244"/>
      <c r="B1244"/>
      <c r="C1244"/>
    </row>
    <row r="1245" spans="1:3" x14ac:dyDescent="0.25">
      <c r="A1245"/>
      <c r="B1245"/>
      <c r="C1245"/>
    </row>
    <row r="1246" spans="1:3" x14ac:dyDescent="0.25">
      <c r="A1246"/>
      <c r="B1246"/>
      <c r="C1246"/>
    </row>
    <row r="1247" spans="1:3" x14ac:dyDescent="0.25">
      <c r="A1247"/>
      <c r="B1247"/>
      <c r="C1247"/>
    </row>
    <row r="1248" spans="1:3" x14ac:dyDescent="0.25">
      <c r="A1248"/>
      <c r="B1248"/>
      <c r="C1248"/>
    </row>
    <row r="1249" spans="1:3" x14ac:dyDescent="0.25">
      <c r="A1249"/>
      <c r="B1249"/>
      <c r="C1249"/>
    </row>
    <row r="1250" spans="1:3" x14ac:dyDescent="0.25">
      <c r="A1250"/>
      <c r="B1250"/>
      <c r="C1250"/>
    </row>
    <row r="1251" spans="1:3" x14ac:dyDescent="0.25">
      <c r="A1251"/>
      <c r="B1251"/>
      <c r="C1251"/>
    </row>
    <row r="1252" spans="1:3" x14ac:dyDescent="0.25">
      <c r="A1252"/>
      <c r="B1252"/>
      <c r="C1252"/>
    </row>
    <row r="1253" spans="1:3" x14ac:dyDescent="0.25">
      <c r="A1253"/>
      <c r="B1253"/>
      <c r="C1253"/>
    </row>
    <row r="1254" spans="1:3" x14ac:dyDescent="0.25">
      <c r="A1254"/>
      <c r="B1254"/>
      <c r="C1254"/>
    </row>
    <row r="1255" spans="1:3" x14ac:dyDescent="0.25">
      <c r="A1255"/>
      <c r="B1255"/>
      <c r="C1255"/>
    </row>
    <row r="1256" spans="1:3" x14ac:dyDescent="0.25">
      <c r="A1256"/>
      <c r="B1256"/>
      <c r="C1256"/>
    </row>
    <row r="1257" spans="1:3" x14ac:dyDescent="0.25">
      <c r="A1257"/>
      <c r="B1257"/>
      <c r="C1257"/>
    </row>
    <row r="1258" spans="1:3" x14ac:dyDescent="0.25">
      <c r="A1258"/>
      <c r="B1258"/>
      <c r="C1258"/>
    </row>
    <row r="1259" spans="1:3" x14ac:dyDescent="0.25">
      <c r="A1259"/>
      <c r="B1259"/>
      <c r="C1259"/>
    </row>
    <row r="1260" spans="1:3" x14ac:dyDescent="0.25">
      <c r="A1260"/>
      <c r="B1260"/>
      <c r="C1260"/>
    </row>
    <row r="1261" spans="1:3" x14ac:dyDescent="0.25">
      <c r="A1261"/>
      <c r="B1261"/>
      <c r="C1261"/>
    </row>
    <row r="1262" spans="1:3" x14ac:dyDescent="0.25">
      <c r="A1262"/>
      <c r="B1262"/>
      <c r="C1262"/>
    </row>
    <row r="1263" spans="1:3" x14ac:dyDescent="0.25">
      <c r="A1263"/>
      <c r="B1263"/>
      <c r="C1263"/>
    </row>
    <row r="1264" spans="1:3" x14ac:dyDescent="0.25">
      <c r="A1264"/>
      <c r="B1264"/>
      <c r="C1264"/>
    </row>
    <row r="1265" spans="1:3" x14ac:dyDescent="0.25">
      <c r="A1265"/>
      <c r="B1265"/>
      <c r="C1265"/>
    </row>
    <row r="1266" spans="1:3" x14ac:dyDescent="0.25">
      <c r="A1266"/>
      <c r="B1266"/>
      <c r="C1266"/>
    </row>
    <row r="1267" spans="1:3" x14ac:dyDescent="0.25">
      <c r="A1267"/>
      <c r="B1267"/>
      <c r="C1267"/>
    </row>
    <row r="1268" spans="1:3" x14ac:dyDescent="0.25">
      <c r="A1268"/>
      <c r="B1268"/>
      <c r="C1268"/>
    </row>
    <row r="1269" spans="1:3" x14ac:dyDescent="0.25">
      <c r="A1269"/>
      <c r="B1269"/>
      <c r="C1269"/>
    </row>
    <row r="1270" spans="1:3" x14ac:dyDescent="0.25">
      <c r="A1270"/>
      <c r="B1270"/>
      <c r="C1270"/>
    </row>
    <row r="1271" spans="1:3" x14ac:dyDescent="0.25">
      <c r="A1271"/>
      <c r="B1271"/>
      <c r="C1271"/>
    </row>
    <row r="1272" spans="1:3" x14ac:dyDescent="0.25">
      <c r="A1272"/>
      <c r="B1272"/>
      <c r="C1272"/>
    </row>
    <row r="1273" spans="1:3" x14ac:dyDescent="0.25">
      <c r="A1273"/>
      <c r="B1273"/>
      <c r="C1273"/>
    </row>
    <row r="1274" spans="1:3" x14ac:dyDescent="0.25">
      <c r="A1274"/>
      <c r="B1274"/>
      <c r="C1274"/>
    </row>
    <row r="1275" spans="1:3" x14ac:dyDescent="0.25">
      <c r="A1275"/>
      <c r="B1275"/>
      <c r="C1275"/>
    </row>
    <row r="1276" spans="1:3" x14ac:dyDescent="0.25">
      <c r="A1276"/>
      <c r="B1276"/>
      <c r="C1276"/>
    </row>
    <row r="1277" spans="1:3" x14ac:dyDescent="0.25">
      <c r="A1277"/>
      <c r="B1277"/>
      <c r="C1277"/>
    </row>
    <row r="1278" spans="1:3" x14ac:dyDescent="0.25">
      <c r="A1278"/>
      <c r="B1278"/>
      <c r="C1278"/>
    </row>
    <row r="1279" spans="1:3" x14ac:dyDescent="0.25">
      <c r="A1279"/>
      <c r="B1279"/>
      <c r="C1279"/>
    </row>
    <row r="1280" spans="1:3" x14ac:dyDescent="0.25">
      <c r="A1280"/>
      <c r="B1280"/>
      <c r="C1280"/>
    </row>
    <row r="1281" spans="1:3" x14ac:dyDescent="0.25">
      <c r="A1281"/>
      <c r="B1281"/>
      <c r="C1281"/>
    </row>
    <row r="1282" spans="1:3" x14ac:dyDescent="0.25">
      <c r="A1282"/>
      <c r="B1282"/>
      <c r="C1282"/>
    </row>
    <row r="1283" spans="1:3" x14ac:dyDescent="0.25">
      <c r="A1283"/>
      <c r="B1283"/>
      <c r="C1283"/>
    </row>
    <row r="1284" spans="1:3" x14ac:dyDescent="0.25">
      <c r="A1284"/>
      <c r="B1284"/>
      <c r="C1284"/>
    </row>
    <row r="1285" spans="1:3" x14ac:dyDescent="0.25">
      <c r="A1285"/>
      <c r="B1285"/>
      <c r="C1285"/>
    </row>
    <row r="1286" spans="1:3" x14ac:dyDescent="0.25">
      <c r="A1286"/>
      <c r="B1286"/>
      <c r="C1286"/>
    </row>
    <row r="1287" spans="1:3" x14ac:dyDescent="0.25">
      <c r="A1287"/>
      <c r="B1287"/>
      <c r="C1287"/>
    </row>
    <row r="1288" spans="1:3" x14ac:dyDescent="0.25">
      <c r="A1288"/>
      <c r="B1288"/>
      <c r="C1288"/>
    </row>
    <row r="1289" spans="1:3" x14ac:dyDescent="0.25">
      <c r="A1289"/>
      <c r="B1289"/>
      <c r="C1289"/>
    </row>
    <row r="1290" spans="1:3" x14ac:dyDescent="0.25">
      <c r="A1290"/>
      <c r="B1290"/>
      <c r="C1290"/>
    </row>
    <row r="1291" spans="1:3" x14ac:dyDescent="0.25">
      <c r="A1291"/>
      <c r="B1291"/>
      <c r="C1291"/>
    </row>
    <row r="1292" spans="1:3" x14ac:dyDescent="0.25">
      <c r="A1292"/>
      <c r="B1292"/>
      <c r="C1292"/>
    </row>
    <row r="1293" spans="1:3" x14ac:dyDescent="0.25">
      <c r="A1293"/>
      <c r="B1293"/>
      <c r="C1293"/>
    </row>
    <row r="1294" spans="1:3" x14ac:dyDescent="0.25">
      <c r="A1294"/>
      <c r="B1294"/>
      <c r="C1294"/>
    </row>
    <row r="1295" spans="1:3" x14ac:dyDescent="0.25">
      <c r="A1295"/>
      <c r="B1295"/>
      <c r="C1295"/>
    </row>
    <row r="1296" spans="1:3" x14ac:dyDescent="0.25">
      <c r="A1296"/>
      <c r="B1296"/>
      <c r="C1296"/>
    </row>
    <row r="1297" spans="1:3" x14ac:dyDescent="0.25">
      <c r="A1297"/>
      <c r="B1297"/>
      <c r="C1297"/>
    </row>
    <row r="1298" spans="1:3" x14ac:dyDescent="0.25">
      <c r="A1298"/>
      <c r="B1298"/>
      <c r="C1298"/>
    </row>
    <row r="1299" spans="1:3" x14ac:dyDescent="0.25">
      <c r="A1299"/>
      <c r="B1299"/>
      <c r="C1299"/>
    </row>
    <row r="1300" spans="1:3" x14ac:dyDescent="0.25">
      <c r="A1300"/>
      <c r="B1300"/>
      <c r="C1300"/>
    </row>
    <row r="1301" spans="1:3" x14ac:dyDescent="0.25">
      <c r="A1301"/>
      <c r="B1301"/>
      <c r="C1301"/>
    </row>
    <row r="1302" spans="1:3" x14ac:dyDescent="0.25">
      <c r="A1302"/>
      <c r="B1302"/>
      <c r="C1302"/>
    </row>
    <row r="1303" spans="1:3" x14ac:dyDescent="0.25">
      <c r="A1303"/>
      <c r="B1303"/>
      <c r="C1303"/>
    </row>
    <row r="1304" spans="1:3" x14ac:dyDescent="0.25">
      <c r="A1304"/>
      <c r="B1304"/>
      <c r="C1304"/>
    </row>
    <row r="1305" spans="1:3" x14ac:dyDescent="0.25">
      <c r="A1305"/>
      <c r="B1305"/>
      <c r="C1305"/>
    </row>
    <row r="1306" spans="1:3" x14ac:dyDescent="0.25">
      <c r="A1306"/>
      <c r="B1306"/>
      <c r="C1306"/>
    </row>
    <row r="1307" spans="1:3" x14ac:dyDescent="0.25">
      <c r="A1307"/>
      <c r="B1307"/>
      <c r="C1307"/>
    </row>
    <row r="1308" spans="1:3" x14ac:dyDescent="0.25">
      <c r="A1308"/>
      <c r="B1308"/>
      <c r="C1308"/>
    </row>
    <row r="1309" spans="1:3" x14ac:dyDescent="0.25">
      <c r="A1309"/>
      <c r="B1309"/>
      <c r="C1309"/>
    </row>
    <row r="1310" spans="1:3" x14ac:dyDescent="0.25">
      <c r="A1310"/>
      <c r="B1310"/>
      <c r="C1310"/>
    </row>
    <row r="1311" spans="1:3" x14ac:dyDescent="0.25">
      <c r="A1311"/>
      <c r="B1311"/>
      <c r="C1311"/>
    </row>
    <row r="1312" spans="1:3" x14ac:dyDescent="0.25">
      <c r="A1312"/>
      <c r="B1312"/>
      <c r="C1312"/>
    </row>
    <row r="1313" spans="1:3" x14ac:dyDescent="0.25">
      <c r="A1313"/>
      <c r="B1313"/>
      <c r="C1313"/>
    </row>
    <row r="1314" spans="1:3" x14ac:dyDescent="0.25">
      <c r="A1314"/>
      <c r="B1314"/>
      <c r="C1314"/>
    </row>
    <row r="1315" spans="1:3" x14ac:dyDescent="0.25">
      <c r="A1315"/>
      <c r="B1315"/>
      <c r="C1315"/>
    </row>
    <row r="1316" spans="1:3" x14ac:dyDescent="0.25">
      <c r="A1316"/>
      <c r="B1316"/>
      <c r="C1316"/>
    </row>
    <row r="1317" spans="1:3" x14ac:dyDescent="0.25">
      <c r="A1317"/>
      <c r="B1317"/>
      <c r="C1317"/>
    </row>
    <row r="1318" spans="1:3" x14ac:dyDescent="0.25">
      <c r="A1318"/>
      <c r="B1318"/>
      <c r="C1318"/>
    </row>
    <row r="1319" spans="1:3" x14ac:dyDescent="0.25">
      <c r="A1319"/>
      <c r="B1319"/>
      <c r="C1319"/>
    </row>
    <row r="1320" spans="1:3" x14ac:dyDescent="0.25">
      <c r="A1320"/>
      <c r="B1320"/>
      <c r="C1320"/>
    </row>
    <row r="1321" spans="1:3" x14ac:dyDescent="0.25">
      <c r="A1321"/>
      <c r="B1321"/>
      <c r="C1321"/>
    </row>
    <row r="1322" spans="1:3" x14ac:dyDescent="0.25">
      <c r="A1322"/>
      <c r="B1322"/>
      <c r="C1322"/>
    </row>
    <row r="1323" spans="1:3" x14ac:dyDescent="0.25">
      <c r="A1323"/>
      <c r="B1323"/>
      <c r="C1323"/>
    </row>
    <row r="1324" spans="1:3" x14ac:dyDescent="0.25">
      <c r="A1324"/>
      <c r="B1324"/>
      <c r="C1324"/>
    </row>
    <row r="1325" spans="1:3" x14ac:dyDescent="0.25">
      <c r="A1325"/>
      <c r="B1325"/>
      <c r="C1325"/>
    </row>
    <row r="1326" spans="1:3" x14ac:dyDescent="0.25">
      <c r="A1326"/>
      <c r="B1326"/>
      <c r="C1326"/>
    </row>
    <row r="1327" spans="1:3" x14ac:dyDescent="0.25">
      <c r="A1327"/>
      <c r="B1327"/>
      <c r="C1327"/>
    </row>
    <row r="1328" spans="1:3" x14ac:dyDescent="0.25">
      <c r="A1328"/>
      <c r="B1328"/>
      <c r="C1328"/>
    </row>
    <row r="1329" spans="1:3" x14ac:dyDescent="0.25">
      <c r="A1329"/>
      <c r="B1329"/>
      <c r="C1329"/>
    </row>
    <row r="1330" spans="1:3" x14ac:dyDescent="0.25">
      <c r="A1330"/>
      <c r="B1330"/>
      <c r="C1330"/>
    </row>
    <row r="1331" spans="1:3" x14ac:dyDescent="0.25">
      <c r="A1331"/>
      <c r="B1331"/>
      <c r="C1331"/>
    </row>
    <row r="1332" spans="1:3" x14ac:dyDescent="0.25">
      <c r="A1332"/>
      <c r="B1332"/>
      <c r="C1332"/>
    </row>
    <row r="1333" spans="1:3" x14ac:dyDescent="0.25">
      <c r="A1333"/>
      <c r="B1333"/>
      <c r="C1333"/>
    </row>
    <row r="1334" spans="1:3" x14ac:dyDescent="0.25">
      <c r="A1334"/>
      <c r="B1334"/>
      <c r="C1334"/>
    </row>
    <row r="1335" spans="1:3" x14ac:dyDescent="0.25">
      <c r="A1335"/>
      <c r="B1335"/>
      <c r="C1335"/>
    </row>
    <row r="1336" spans="1:3" x14ac:dyDescent="0.25">
      <c r="A1336"/>
      <c r="B1336"/>
      <c r="C1336"/>
    </row>
    <row r="1337" spans="1:3" x14ac:dyDescent="0.25">
      <c r="A1337"/>
      <c r="B1337"/>
      <c r="C1337"/>
    </row>
    <row r="1338" spans="1:3" x14ac:dyDescent="0.25">
      <c r="A1338"/>
      <c r="B1338"/>
      <c r="C1338"/>
    </row>
    <row r="1339" spans="1:3" x14ac:dyDescent="0.25">
      <c r="A1339"/>
      <c r="B1339"/>
      <c r="C1339"/>
    </row>
    <row r="1340" spans="1:3" x14ac:dyDescent="0.25">
      <c r="A1340"/>
      <c r="B1340"/>
      <c r="C1340"/>
    </row>
    <row r="1341" spans="1:3" x14ac:dyDescent="0.25">
      <c r="A1341"/>
      <c r="B1341"/>
      <c r="C1341"/>
    </row>
    <row r="1342" spans="1:3" x14ac:dyDescent="0.25">
      <c r="A1342"/>
      <c r="B1342"/>
      <c r="C1342"/>
    </row>
    <row r="1343" spans="1:3" x14ac:dyDescent="0.25">
      <c r="A1343"/>
      <c r="B1343"/>
      <c r="C1343"/>
    </row>
    <row r="1344" spans="1:3" x14ac:dyDescent="0.25">
      <c r="A1344"/>
      <c r="B1344"/>
      <c r="C1344"/>
    </row>
    <row r="1345" spans="1:3" x14ac:dyDescent="0.25">
      <c r="A1345"/>
      <c r="B1345"/>
      <c r="C1345"/>
    </row>
    <row r="1346" spans="1:3" x14ac:dyDescent="0.25">
      <c r="A1346"/>
      <c r="B1346"/>
      <c r="C1346"/>
    </row>
    <row r="1347" spans="1:3" x14ac:dyDescent="0.25">
      <c r="A1347"/>
      <c r="B1347"/>
      <c r="C1347"/>
    </row>
    <row r="1348" spans="1:3" x14ac:dyDescent="0.25">
      <c r="A1348"/>
      <c r="B1348"/>
      <c r="C1348"/>
    </row>
    <row r="1349" spans="1:3" x14ac:dyDescent="0.25">
      <c r="A1349"/>
      <c r="B1349"/>
      <c r="C1349"/>
    </row>
    <row r="1350" spans="1:3" x14ac:dyDescent="0.25">
      <c r="A1350"/>
      <c r="B1350"/>
      <c r="C1350"/>
    </row>
    <row r="1351" spans="1:3" x14ac:dyDescent="0.25">
      <c r="A1351"/>
      <c r="B1351"/>
      <c r="C1351"/>
    </row>
    <row r="1352" spans="1:3" x14ac:dyDescent="0.25">
      <c r="A1352"/>
      <c r="B1352"/>
      <c r="C1352"/>
    </row>
    <row r="1353" spans="1:3" x14ac:dyDescent="0.25">
      <c r="A1353"/>
      <c r="B1353"/>
      <c r="C1353"/>
    </row>
    <row r="1354" spans="1:3" x14ac:dyDescent="0.25">
      <c r="A1354"/>
      <c r="B1354"/>
      <c r="C1354"/>
    </row>
    <row r="1355" spans="1:3" x14ac:dyDescent="0.25">
      <c r="A1355"/>
      <c r="B1355"/>
      <c r="C1355"/>
    </row>
    <row r="1356" spans="1:3" x14ac:dyDescent="0.25">
      <c r="A1356"/>
      <c r="B1356"/>
      <c r="C1356"/>
    </row>
    <row r="1357" spans="1:3" x14ac:dyDescent="0.25">
      <c r="A1357"/>
      <c r="B1357"/>
      <c r="C1357"/>
    </row>
    <row r="1358" spans="1:3" x14ac:dyDescent="0.25">
      <c r="A1358"/>
      <c r="B1358"/>
      <c r="C1358"/>
    </row>
    <row r="1359" spans="1:3" x14ac:dyDescent="0.25">
      <c r="A1359"/>
      <c r="B1359"/>
      <c r="C1359"/>
    </row>
    <row r="1360" spans="1:3" x14ac:dyDescent="0.25">
      <c r="A1360"/>
      <c r="B1360"/>
      <c r="C1360"/>
    </row>
    <row r="1361" spans="1:3" x14ac:dyDescent="0.25">
      <c r="A1361"/>
      <c r="B1361"/>
      <c r="C1361"/>
    </row>
    <row r="1362" spans="1:3" x14ac:dyDescent="0.25">
      <c r="A1362"/>
      <c r="B1362"/>
      <c r="C1362"/>
    </row>
    <row r="1363" spans="1:3" x14ac:dyDescent="0.25">
      <c r="A1363"/>
      <c r="B1363"/>
      <c r="C1363"/>
    </row>
    <row r="1364" spans="1:3" x14ac:dyDescent="0.25">
      <c r="A1364"/>
      <c r="B1364"/>
      <c r="C1364"/>
    </row>
    <row r="1365" spans="1:3" x14ac:dyDescent="0.25">
      <c r="A1365"/>
      <c r="B1365"/>
      <c r="C1365"/>
    </row>
    <row r="1366" spans="1:3" x14ac:dyDescent="0.25">
      <c r="A1366"/>
      <c r="B1366"/>
      <c r="C1366"/>
    </row>
    <row r="1367" spans="1:3" x14ac:dyDescent="0.25">
      <c r="A1367"/>
      <c r="B1367"/>
      <c r="C1367"/>
    </row>
    <row r="1368" spans="1:3" x14ac:dyDescent="0.25">
      <c r="A1368"/>
      <c r="B1368"/>
      <c r="C1368"/>
    </row>
    <row r="1369" spans="1:3" x14ac:dyDescent="0.25">
      <c r="A1369"/>
      <c r="B1369"/>
      <c r="C1369"/>
    </row>
    <row r="1370" spans="1:3" x14ac:dyDescent="0.25">
      <c r="A1370"/>
      <c r="B1370"/>
      <c r="C1370"/>
    </row>
    <row r="1371" spans="1:3" x14ac:dyDescent="0.25">
      <c r="A1371"/>
      <c r="B1371"/>
      <c r="C1371"/>
    </row>
    <row r="1372" spans="1:3" x14ac:dyDescent="0.25">
      <c r="A1372"/>
      <c r="B1372"/>
      <c r="C1372"/>
    </row>
    <row r="1373" spans="1:3" x14ac:dyDescent="0.25">
      <c r="A1373"/>
      <c r="B1373"/>
      <c r="C1373"/>
    </row>
    <row r="1374" spans="1:3" x14ac:dyDescent="0.25">
      <c r="A1374"/>
      <c r="B1374"/>
      <c r="C1374"/>
    </row>
    <row r="1375" spans="1:3" x14ac:dyDescent="0.25">
      <c r="A1375"/>
      <c r="B1375"/>
      <c r="C1375"/>
    </row>
    <row r="1376" spans="1:3" x14ac:dyDescent="0.25">
      <c r="A1376"/>
      <c r="B1376"/>
      <c r="C1376"/>
    </row>
    <row r="1377" spans="1:3" x14ac:dyDescent="0.25">
      <c r="A1377"/>
      <c r="B1377"/>
      <c r="C1377"/>
    </row>
    <row r="1378" spans="1:3" x14ac:dyDescent="0.25">
      <c r="A1378"/>
      <c r="B1378"/>
      <c r="C1378"/>
    </row>
    <row r="1379" spans="1:3" x14ac:dyDescent="0.25">
      <c r="A1379"/>
      <c r="B1379"/>
      <c r="C1379"/>
    </row>
    <row r="1380" spans="1:3" x14ac:dyDescent="0.25">
      <c r="A1380"/>
      <c r="B1380"/>
      <c r="C1380"/>
    </row>
    <row r="1381" spans="1:3" x14ac:dyDescent="0.25">
      <c r="A1381"/>
      <c r="B1381"/>
      <c r="C1381"/>
    </row>
    <row r="1382" spans="1:3" x14ac:dyDescent="0.25">
      <c r="A1382"/>
      <c r="B1382"/>
      <c r="C1382"/>
    </row>
    <row r="1383" spans="1:3" x14ac:dyDescent="0.25">
      <c r="A1383"/>
      <c r="B1383"/>
      <c r="C1383"/>
    </row>
    <row r="1384" spans="1:3" x14ac:dyDescent="0.25">
      <c r="A1384"/>
      <c r="B1384"/>
      <c r="C1384"/>
    </row>
    <row r="1385" spans="1:3" x14ac:dyDescent="0.25">
      <c r="A1385"/>
      <c r="B1385"/>
      <c r="C1385"/>
    </row>
    <row r="1386" spans="1:3" x14ac:dyDescent="0.25">
      <c r="A1386"/>
      <c r="B1386"/>
      <c r="C1386"/>
    </row>
    <row r="1387" spans="1:3" x14ac:dyDescent="0.25">
      <c r="A1387"/>
      <c r="B1387"/>
      <c r="C1387"/>
    </row>
    <row r="1388" spans="1:3" x14ac:dyDescent="0.25">
      <c r="A1388"/>
      <c r="B1388"/>
      <c r="C1388"/>
    </row>
    <row r="1389" spans="1:3" x14ac:dyDescent="0.25">
      <c r="A1389"/>
      <c r="B1389"/>
      <c r="C1389"/>
    </row>
    <row r="1390" spans="1:3" x14ac:dyDescent="0.25">
      <c r="A1390"/>
      <c r="B1390"/>
      <c r="C1390"/>
    </row>
    <row r="1391" spans="1:3" x14ac:dyDescent="0.25">
      <c r="A1391"/>
      <c r="B1391"/>
      <c r="C1391"/>
    </row>
    <row r="1392" spans="1:3" x14ac:dyDescent="0.25">
      <c r="A1392"/>
      <c r="B1392"/>
      <c r="C1392"/>
    </row>
    <row r="1393" spans="1:3" x14ac:dyDescent="0.25">
      <c r="A1393"/>
      <c r="B1393"/>
      <c r="C1393"/>
    </row>
    <row r="1394" spans="1:3" x14ac:dyDescent="0.25">
      <c r="A1394"/>
      <c r="B1394"/>
      <c r="C1394"/>
    </row>
    <row r="1395" spans="1:3" x14ac:dyDescent="0.25">
      <c r="A1395"/>
      <c r="B1395"/>
      <c r="C1395"/>
    </row>
    <row r="1396" spans="1:3" x14ac:dyDescent="0.25">
      <c r="A1396"/>
      <c r="B1396"/>
      <c r="C1396"/>
    </row>
    <row r="1397" spans="1:3" x14ac:dyDescent="0.25">
      <c r="A1397"/>
      <c r="B1397"/>
      <c r="C1397"/>
    </row>
    <row r="1398" spans="1:3" x14ac:dyDescent="0.25">
      <c r="A1398"/>
      <c r="B1398"/>
      <c r="C1398"/>
    </row>
    <row r="1399" spans="1:3" x14ac:dyDescent="0.25">
      <c r="A1399"/>
      <c r="B1399"/>
      <c r="C1399"/>
    </row>
    <row r="1400" spans="1:3" x14ac:dyDescent="0.25">
      <c r="A1400"/>
      <c r="B1400"/>
      <c r="C1400"/>
    </row>
    <row r="1401" spans="1:3" x14ac:dyDescent="0.25">
      <c r="A1401"/>
      <c r="B1401"/>
      <c r="C1401"/>
    </row>
    <row r="1402" spans="1:3" x14ac:dyDescent="0.25">
      <c r="A1402"/>
      <c r="B1402"/>
      <c r="C1402"/>
    </row>
    <row r="1403" spans="1:3" x14ac:dyDescent="0.25">
      <c r="A1403"/>
      <c r="B1403"/>
      <c r="C1403"/>
    </row>
    <row r="1404" spans="1:3" x14ac:dyDescent="0.25">
      <c r="A1404"/>
      <c r="B1404"/>
      <c r="C1404"/>
    </row>
    <row r="1405" spans="1:3" x14ac:dyDescent="0.25">
      <c r="A1405"/>
      <c r="B1405"/>
      <c r="C1405"/>
    </row>
    <row r="1406" spans="1:3" x14ac:dyDescent="0.25">
      <c r="A1406"/>
      <c r="B1406"/>
      <c r="C1406"/>
    </row>
    <row r="1407" spans="1:3" x14ac:dyDescent="0.25">
      <c r="A1407"/>
      <c r="B1407"/>
      <c r="C1407"/>
    </row>
    <row r="1408" spans="1:3" x14ac:dyDescent="0.25">
      <c r="A1408"/>
      <c r="B1408"/>
      <c r="C1408"/>
    </row>
    <row r="1409" spans="1:3" x14ac:dyDescent="0.25">
      <c r="A1409"/>
      <c r="B1409"/>
      <c r="C1409"/>
    </row>
    <row r="1410" spans="1:3" x14ac:dyDescent="0.25">
      <c r="A1410"/>
      <c r="B1410"/>
      <c r="C1410"/>
    </row>
    <row r="1411" spans="1:3" x14ac:dyDescent="0.25">
      <c r="A1411"/>
      <c r="B1411"/>
      <c r="C1411"/>
    </row>
    <row r="1412" spans="1:3" x14ac:dyDescent="0.25">
      <c r="A1412"/>
      <c r="B1412"/>
      <c r="C1412"/>
    </row>
    <row r="1413" spans="1:3" x14ac:dyDescent="0.25">
      <c r="A1413"/>
      <c r="B1413"/>
      <c r="C1413"/>
    </row>
    <row r="1414" spans="1:3" x14ac:dyDescent="0.25">
      <c r="A1414"/>
      <c r="B1414"/>
      <c r="C1414"/>
    </row>
    <row r="1415" spans="1:3" x14ac:dyDescent="0.25">
      <c r="A1415"/>
      <c r="B1415"/>
      <c r="C1415"/>
    </row>
    <row r="1416" spans="1:3" x14ac:dyDescent="0.25">
      <c r="A1416"/>
      <c r="B1416"/>
      <c r="C1416"/>
    </row>
    <row r="1417" spans="1:3" x14ac:dyDescent="0.25">
      <c r="A1417"/>
      <c r="B1417"/>
      <c r="C1417"/>
    </row>
    <row r="1418" spans="1:3" x14ac:dyDescent="0.25">
      <c r="A1418"/>
      <c r="B1418"/>
      <c r="C1418"/>
    </row>
    <row r="1419" spans="1:3" x14ac:dyDescent="0.25">
      <c r="A1419"/>
      <c r="B1419"/>
      <c r="C1419"/>
    </row>
    <row r="1420" spans="1:3" x14ac:dyDescent="0.25">
      <c r="A1420"/>
      <c r="B1420"/>
      <c r="C1420"/>
    </row>
    <row r="1421" spans="1:3" x14ac:dyDescent="0.25">
      <c r="A1421"/>
      <c r="B1421"/>
      <c r="C1421"/>
    </row>
    <row r="1422" spans="1:3" x14ac:dyDescent="0.25">
      <c r="A1422"/>
      <c r="B1422"/>
      <c r="C1422"/>
    </row>
    <row r="1423" spans="1:3" x14ac:dyDescent="0.25">
      <c r="A1423"/>
      <c r="B1423"/>
      <c r="C1423"/>
    </row>
    <row r="1424" spans="1:3" x14ac:dyDescent="0.25">
      <c r="A1424"/>
      <c r="B1424"/>
      <c r="C1424"/>
    </row>
    <row r="1425" spans="1:3" x14ac:dyDescent="0.25">
      <c r="A1425"/>
      <c r="B1425"/>
      <c r="C1425"/>
    </row>
    <row r="1426" spans="1:3" x14ac:dyDescent="0.25">
      <c r="A1426"/>
      <c r="B1426"/>
      <c r="C1426"/>
    </row>
    <row r="1427" spans="1:3" x14ac:dyDescent="0.25">
      <c r="A1427"/>
      <c r="B1427"/>
      <c r="C1427"/>
    </row>
    <row r="1428" spans="1:3" x14ac:dyDescent="0.25">
      <c r="A1428"/>
      <c r="B1428"/>
      <c r="C1428"/>
    </row>
    <row r="1429" spans="1:3" x14ac:dyDescent="0.25">
      <c r="A1429"/>
      <c r="B1429"/>
      <c r="C1429"/>
    </row>
    <row r="1430" spans="1:3" x14ac:dyDescent="0.25">
      <c r="A1430"/>
      <c r="B1430"/>
      <c r="C1430"/>
    </row>
    <row r="1431" spans="1:3" x14ac:dyDescent="0.25">
      <c r="A1431"/>
      <c r="B1431"/>
      <c r="C1431"/>
    </row>
    <row r="1432" spans="1:3" x14ac:dyDescent="0.25">
      <c r="A1432"/>
      <c r="B1432"/>
      <c r="C1432"/>
    </row>
    <row r="1433" spans="1:3" x14ac:dyDescent="0.25">
      <c r="A1433"/>
      <c r="B1433"/>
      <c r="C1433"/>
    </row>
    <row r="1434" spans="1:3" x14ac:dyDescent="0.25">
      <c r="A1434"/>
      <c r="B1434"/>
      <c r="C1434"/>
    </row>
    <row r="1435" spans="1:3" x14ac:dyDescent="0.25">
      <c r="A1435"/>
      <c r="B1435"/>
      <c r="C1435"/>
    </row>
    <row r="1436" spans="1:3" x14ac:dyDescent="0.25">
      <c r="A1436"/>
      <c r="B1436"/>
      <c r="C1436"/>
    </row>
    <row r="1437" spans="1:3" x14ac:dyDescent="0.25">
      <c r="A1437"/>
      <c r="B1437"/>
      <c r="C1437"/>
    </row>
    <row r="1438" spans="1:3" x14ac:dyDescent="0.25">
      <c r="A1438"/>
      <c r="B1438"/>
      <c r="C1438"/>
    </row>
    <row r="1439" spans="1:3" x14ac:dyDescent="0.25">
      <c r="A1439"/>
      <c r="B1439"/>
      <c r="C1439"/>
    </row>
    <row r="1440" spans="1:3" x14ac:dyDescent="0.25">
      <c r="A1440"/>
      <c r="B1440"/>
      <c r="C1440"/>
    </row>
    <row r="1441" spans="1:3" x14ac:dyDescent="0.25">
      <c r="A1441"/>
      <c r="B1441"/>
      <c r="C1441"/>
    </row>
    <row r="1442" spans="1:3" x14ac:dyDescent="0.25">
      <c r="A1442"/>
      <c r="B1442"/>
      <c r="C1442"/>
    </row>
    <row r="1443" spans="1:3" x14ac:dyDescent="0.25">
      <c r="A1443"/>
      <c r="B1443"/>
      <c r="C1443"/>
    </row>
    <row r="1444" spans="1:3" x14ac:dyDescent="0.25">
      <c r="A1444"/>
      <c r="B1444"/>
      <c r="C1444"/>
    </row>
    <row r="1445" spans="1:3" x14ac:dyDescent="0.25">
      <c r="A1445"/>
      <c r="B1445"/>
      <c r="C1445"/>
    </row>
    <row r="1446" spans="1:3" x14ac:dyDescent="0.25">
      <c r="A1446"/>
      <c r="B1446"/>
      <c r="C1446"/>
    </row>
    <row r="1447" spans="1:3" x14ac:dyDescent="0.25">
      <c r="A1447"/>
      <c r="B1447"/>
      <c r="C1447"/>
    </row>
    <row r="1448" spans="1:3" x14ac:dyDescent="0.25">
      <c r="A1448"/>
      <c r="B1448"/>
      <c r="C1448"/>
    </row>
    <row r="1449" spans="1:3" x14ac:dyDescent="0.25">
      <c r="A1449"/>
      <c r="B1449"/>
      <c r="C1449"/>
    </row>
    <row r="1450" spans="1:3" x14ac:dyDescent="0.25">
      <c r="A1450"/>
      <c r="B1450"/>
      <c r="C1450"/>
    </row>
    <row r="1451" spans="1:3" x14ac:dyDescent="0.25">
      <c r="A1451"/>
      <c r="B1451"/>
      <c r="C1451"/>
    </row>
    <row r="1452" spans="1:3" x14ac:dyDescent="0.25">
      <c r="A1452"/>
      <c r="B1452"/>
      <c r="C1452"/>
    </row>
    <row r="1453" spans="1:3" x14ac:dyDescent="0.25">
      <c r="A1453"/>
      <c r="B1453"/>
      <c r="C1453"/>
    </row>
    <row r="1454" spans="1:3" x14ac:dyDescent="0.25">
      <c r="A1454"/>
      <c r="B1454"/>
      <c r="C1454"/>
    </row>
    <row r="1455" spans="1:3" x14ac:dyDescent="0.25">
      <c r="A1455"/>
      <c r="B1455"/>
      <c r="C1455"/>
    </row>
    <row r="1456" spans="1:3" x14ac:dyDescent="0.25">
      <c r="A1456"/>
      <c r="B1456"/>
      <c r="C1456"/>
    </row>
    <row r="1457" spans="1:3" x14ac:dyDescent="0.25">
      <c r="A1457"/>
      <c r="B1457"/>
      <c r="C1457"/>
    </row>
    <row r="1458" spans="1:3" x14ac:dyDescent="0.25">
      <c r="A1458"/>
      <c r="B1458"/>
      <c r="C1458"/>
    </row>
    <row r="1459" spans="1:3" x14ac:dyDescent="0.25">
      <c r="A1459"/>
      <c r="B1459"/>
      <c r="C1459"/>
    </row>
    <row r="1460" spans="1:3" x14ac:dyDescent="0.25">
      <c r="A1460"/>
      <c r="B1460"/>
      <c r="C1460"/>
    </row>
    <row r="1461" spans="1:3" x14ac:dyDescent="0.25">
      <c r="A1461"/>
      <c r="B1461"/>
      <c r="C1461"/>
    </row>
    <row r="1462" spans="1:3" x14ac:dyDescent="0.25">
      <c r="A1462"/>
      <c r="B1462"/>
      <c r="C1462"/>
    </row>
    <row r="1463" spans="1:3" x14ac:dyDescent="0.25">
      <c r="A1463"/>
      <c r="B1463"/>
      <c r="C1463"/>
    </row>
    <row r="1464" spans="1:3" x14ac:dyDescent="0.25">
      <c r="A1464"/>
      <c r="B1464"/>
      <c r="C1464"/>
    </row>
    <row r="1465" spans="1:3" x14ac:dyDescent="0.25">
      <c r="A1465"/>
      <c r="B1465"/>
      <c r="C1465"/>
    </row>
    <row r="1466" spans="1:3" x14ac:dyDescent="0.25">
      <c r="A1466"/>
      <c r="B1466"/>
      <c r="C1466"/>
    </row>
    <row r="1467" spans="1:3" x14ac:dyDescent="0.25">
      <c r="A1467"/>
      <c r="B1467"/>
      <c r="C1467"/>
    </row>
    <row r="1468" spans="1:3" x14ac:dyDescent="0.25">
      <c r="A1468"/>
      <c r="B1468"/>
      <c r="C1468"/>
    </row>
    <row r="1469" spans="1:3" x14ac:dyDescent="0.25">
      <c r="A1469"/>
      <c r="B1469"/>
      <c r="C1469"/>
    </row>
    <row r="1470" spans="1:3" x14ac:dyDescent="0.25">
      <c r="A1470"/>
      <c r="B1470"/>
      <c r="C1470"/>
    </row>
    <row r="1471" spans="1:3" x14ac:dyDescent="0.25">
      <c r="A1471"/>
      <c r="B1471"/>
      <c r="C1471"/>
    </row>
    <row r="1472" spans="1:3" x14ac:dyDescent="0.25">
      <c r="A1472"/>
      <c r="B1472"/>
      <c r="C1472"/>
    </row>
    <row r="1473" spans="1:3" x14ac:dyDescent="0.25">
      <c r="A1473"/>
      <c r="B1473"/>
      <c r="C1473"/>
    </row>
    <row r="1474" spans="1:3" x14ac:dyDescent="0.25">
      <c r="A1474"/>
      <c r="B1474"/>
      <c r="C1474"/>
    </row>
    <row r="1475" spans="1:3" x14ac:dyDescent="0.25">
      <c r="A1475"/>
      <c r="B1475"/>
      <c r="C1475"/>
    </row>
    <row r="1476" spans="1:3" x14ac:dyDescent="0.25">
      <c r="A1476"/>
      <c r="B1476"/>
      <c r="C1476"/>
    </row>
    <row r="1477" spans="1:3" x14ac:dyDescent="0.25">
      <c r="A1477"/>
      <c r="B1477"/>
      <c r="C1477"/>
    </row>
    <row r="1478" spans="1:3" x14ac:dyDescent="0.25">
      <c r="A1478"/>
      <c r="B1478"/>
      <c r="C1478"/>
    </row>
    <row r="1479" spans="1:3" x14ac:dyDescent="0.25">
      <c r="A1479"/>
      <c r="B1479"/>
      <c r="C1479"/>
    </row>
    <row r="1480" spans="1:3" x14ac:dyDescent="0.25">
      <c r="A1480"/>
      <c r="B1480"/>
      <c r="C1480"/>
    </row>
    <row r="1481" spans="1:3" x14ac:dyDescent="0.25">
      <c r="A1481"/>
      <c r="B1481"/>
      <c r="C1481"/>
    </row>
    <row r="1482" spans="1:3" x14ac:dyDescent="0.25">
      <c r="A1482"/>
      <c r="B1482"/>
      <c r="C1482"/>
    </row>
    <row r="1483" spans="1:3" x14ac:dyDescent="0.25">
      <c r="A1483"/>
      <c r="B1483"/>
      <c r="C1483"/>
    </row>
    <row r="1484" spans="1:3" x14ac:dyDescent="0.25">
      <c r="A1484"/>
      <c r="B1484"/>
      <c r="C1484"/>
    </row>
    <row r="1485" spans="1:3" x14ac:dyDescent="0.25">
      <c r="A1485"/>
      <c r="B1485"/>
      <c r="C1485"/>
    </row>
    <row r="1486" spans="1:3" x14ac:dyDescent="0.25">
      <c r="A1486"/>
      <c r="B1486"/>
      <c r="C1486"/>
    </row>
    <row r="1487" spans="1:3" x14ac:dyDescent="0.25">
      <c r="A1487"/>
      <c r="B1487"/>
      <c r="C1487"/>
    </row>
    <row r="1488" spans="1:3" x14ac:dyDescent="0.25">
      <c r="A1488"/>
      <c r="B1488"/>
      <c r="C1488"/>
    </row>
    <row r="1489" spans="1:3" x14ac:dyDescent="0.25">
      <c r="A1489"/>
      <c r="B1489"/>
      <c r="C1489"/>
    </row>
    <row r="1490" spans="1:3" x14ac:dyDescent="0.25">
      <c r="A1490"/>
      <c r="B1490"/>
      <c r="C1490"/>
    </row>
    <row r="1491" spans="1:3" x14ac:dyDescent="0.25">
      <c r="A1491"/>
      <c r="B1491"/>
      <c r="C1491"/>
    </row>
    <row r="1492" spans="1:3" x14ac:dyDescent="0.25">
      <c r="A1492"/>
      <c r="B1492"/>
      <c r="C1492"/>
    </row>
    <row r="1493" spans="1:3" x14ac:dyDescent="0.25">
      <c r="A1493"/>
      <c r="B1493"/>
      <c r="C1493"/>
    </row>
    <row r="1494" spans="1:3" x14ac:dyDescent="0.25">
      <c r="A1494"/>
      <c r="B1494"/>
      <c r="C1494"/>
    </row>
    <row r="1495" spans="1:3" x14ac:dyDescent="0.25">
      <c r="A1495"/>
      <c r="B1495"/>
      <c r="C1495"/>
    </row>
    <row r="1496" spans="1:3" x14ac:dyDescent="0.25">
      <c r="A1496"/>
      <c r="B1496"/>
      <c r="C1496"/>
    </row>
    <row r="1497" spans="1:3" x14ac:dyDescent="0.25">
      <c r="A1497"/>
      <c r="B1497"/>
      <c r="C1497"/>
    </row>
    <row r="1498" spans="1:3" x14ac:dyDescent="0.25">
      <c r="A1498"/>
      <c r="B1498"/>
      <c r="C1498"/>
    </row>
    <row r="1499" spans="1:3" x14ac:dyDescent="0.25">
      <c r="A1499"/>
      <c r="B1499"/>
      <c r="C1499"/>
    </row>
    <row r="1500" spans="1:3" x14ac:dyDescent="0.25">
      <c r="A1500"/>
      <c r="B1500"/>
      <c r="C1500"/>
    </row>
    <row r="1501" spans="1:3" x14ac:dyDescent="0.25">
      <c r="A1501"/>
      <c r="B1501"/>
      <c r="C1501"/>
    </row>
    <row r="1502" spans="1:3" x14ac:dyDescent="0.25">
      <c r="A1502"/>
      <c r="B1502"/>
      <c r="C1502"/>
    </row>
    <row r="1503" spans="1:3" x14ac:dyDescent="0.25">
      <c r="A1503"/>
      <c r="B1503"/>
      <c r="C1503"/>
    </row>
    <row r="1504" spans="1:3" x14ac:dyDescent="0.25">
      <c r="A1504"/>
      <c r="B1504"/>
      <c r="C1504"/>
    </row>
    <row r="1505" spans="1:3" x14ac:dyDescent="0.25">
      <c r="A1505"/>
      <c r="B1505"/>
      <c r="C1505"/>
    </row>
    <row r="1506" spans="1:3" x14ac:dyDescent="0.25">
      <c r="A1506"/>
      <c r="B1506"/>
      <c r="C1506"/>
    </row>
    <row r="1507" spans="1:3" x14ac:dyDescent="0.25">
      <c r="A1507"/>
      <c r="B1507"/>
      <c r="C1507"/>
    </row>
    <row r="1508" spans="1:3" x14ac:dyDescent="0.25">
      <c r="A1508"/>
      <c r="B1508"/>
      <c r="C1508"/>
    </row>
    <row r="1509" spans="1:3" x14ac:dyDescent="0.25">
      <c r="A1509"/>
      <c r="B1509"/>
      <c r="C1509"/>
    </row>
    <row r="1510" spans="1:3" x14ac:dyDescent="0.25">
      <c r="A1510"/>
      <c r="B1510"/>
      <c r="C1510"/>
    </row>
    <row r="1511" spans="1:3" x14ac:dyDescent="0.25">
      <c r="A1511"/>
      <c r="B1511"/>
      <c r="C1511"/>
    </row>
    <row r="1512" spans="1:3" x14ac:dyDescent="0.25">
      <c r="A1512"/>
      <c r="B1512"/>
      <c r="C1512"/>
    </row>
    <row r="1513" spans="1:3" x14ac:dyDescent="0.25">
      <c r="A1513"/>
      <c r="B1513"/>
      <c r="C1513"/>
    </row>
    <row r="1514" spans="1:3" x14ac:dyDescent="0.25">
      <c r="A1514"/>
      <c r="B1514"/>
      <c r="C1514"/>
    </row>
    <row r="1515" spans="1:3" x14ac:dyDescent="0.25">
      <c r="A1515"/>
      <c r="B1515"/>
      <c r="C1515"/>
    </row>
    <row r="1516" spans="1:3" x14ac:dyDescent="0.25">
      <c r="A1516"/>
      <c r="B1516"/>
      <c r="C1516"/>
    </row>
    <row r="1517" spans="1:3" x14ac:dyDescent="0.25">
      <c r="A1517"/>
      <c r="B1517"/>
      <c r="C1517"/>
    </row>
    <row r="1518" spans="1:3" x14ac:dyDescent="0.25">
      <c r="A1518"/>
      <c r="B1518"/>
      <c r="C1518"/>
    </row>
    <row r="1519" spans="1:3" x14ac:dyDescent="0.25">
      <c r="A1519"/>
      <c r="B1519"/>
      <c r="C1519"/>
    </row>
    <row r="1520" spans="1:3" x14ac:dyDescent="0.25">
      <c r="A1520"/>
      <c r="B1520"/>
      <c r="C1520"/>
    </row>
    <row r="1521" spans="1:3" x14ac:dyDescent="0.25">
      <c r="A1521"/>
      <c r="B1521"/>
      <c r="C1521"/>
    </row>
    <row r="1522" spans="1:3" x14ac:dyDescent="0.25">
      <c r="A1522"/>
      <c r="B1522"/>
      <c r="C1522"/>
    </row>
    <row r="1523" spans="1:3" x14ac:dyDescent="0.25">
      <c r="A1523"/>
      <c r="B1523"/>
      <c r="C1523"/>
    </row>
    <row r="1524" spans="1:3" x14ac:dyDescent="0.25">
      <c r="A1524"/>
      <c r="B1524"/>
      <c r="C1524"/>
    </row>
    <row r="1525" spans="1:3" x14ac:dyDescent="0.25">
      <c r="A1525"/>
      <c r="B1525"/>
      <c r="C1525"/>
    </row>
    <row r="1526" spans="1:3" x14ac:dyDescent="0.25">
      <c r="A1526"/>
      <c r="B1526"/>
      <c r="C1526"/>
    </row>
    <row r="1527" spans="1:3" x14ac:dyDescent="0.25">
      <c r="A1527"/>
      <c r="B1527"/>
      <c r="C1527"/>
    </row>
    <row r="1528" spans="1:3" x14ac:dyDescent="0.25">
      <c r="A1528"/>
      <c r="B1528"/>
      <c r="C1528"/>
    </row>
    <row r="1529" spans="1:3" x14ac:dyDescent="0.25">
      <c r="A1529"/>
      <c r="B1529"/>
      <c r="C1529"/>
    </row>
    <row r="1530" spans="1:3" x14ac:dyDescent="0.25">
      <c r="A1530"/>
      <c r="B1530"/>
      <c r="C1530"/>
    </row>
    <row r="1531" spans="1:3" x14ac:dyDescent="0.25">
      <c r="A1531"/>
      <c r="B1531"/>
      <c r="C1531"/>
    </row>
    <row r="1532" spans="1:3" x14ac:dyDescent="0.25">
      <c r="A1532"/>
      <c r="B1532"/>
      <c r="C1532"/>
    </row>
    <row r="1533" spans="1:3" x14ac:dyDescent="0.25">
      <c r="A1533"/>
      <c r="B1533"/>
      <c r="C1533"/>
    </row>
    <row r="1534" spans="1:3" x14ac:dyDescent="0.25">
      <c r="A1534"/>
      <c r="B1534"/>
      <c r="C1534"/>
    </row>
    <row r="1535" spans="1:3" x14ac:dyDescent="0.25">
      <c r="A1535"/>
      <c r="B1535"/>
      <c r="C1535"/>
    </row>
    <row r="1536" spans="1:3" x14ac:dyDescent="0.25">
      <c r="A1536"/>
      <c r="B1536"/>
      <c r="C1536"/>
    </row>
    <row r="1537" spans="1:3" x14ac:dyDescent="0.25">
      <c r="A1537"/>
      <c r="B1537"/>
      <c r="C1537"/>
    </row>
    <row r="1538" spans="1:3" x14ac:dyDescent="0.25">
      <c r="A1538"/>
      <c r="B1538"/>
      <c r="C1538"/>
    </row>
    <row r="1539" spans="1:3" x14ac:dyDescent="0.25">
      <c r="A1539"/>
      <c r="B1539"/>
      <c r="C1539"/>
    </row>
    <row r="1540" spans="1:3" x14ac:dyDescent="0.25">
      <c r="A1540"/>
      <c r="B1540"/>
      <c r="C1540"/>
    </row>
    <row r="1541" spans="1:3" x14ac:dyDescent="0.25">
      <c r="A1541"/>
      <c r="B1541"/>
      <c r="C1541"/>
    </row>
    <row r="1542" spans="1:3" x14ac:dyDescent="0.25">
      <c r="A1542"/>
      <c r="B1542"/>
      <c r="C1542"/>
    </row>
    <row r="1543" spans="1:3" x14ac:dyDescent="0.25">
      <c r="A1543"/>
      <c r="B1543"/>
      <c r="C1543"/>
    </row>
    <row r="1544" spans="1:3" x14ac:dyDescent="0.25">
      <c r="A1544"/>
      <c r="B1544"/>
      <c r="C1544"/>
    </row>
    <row r="1545" spans="1:3" x14ac:dyDescent="0.25">
      <c r="A1545"/>
      <c r="B1545"/>
      <c r="C1545"/>
    </row>
    <row r="1546" spans="1:3" x14ac:dyDescent="0.25">
      <c r="A1546"/>
      <c r="B1546"/>
      <c r="C1546"/>
    </row>
    <row r="1547" spans="1:3" x14ac:dyDescent="0.25">
      <c r="A1547"/>
      <c r="B1547"/>
      <c r="C1547"/>
    </row>
    <row r="1548" spans="1:3" x14ac:dyDescent="0.25">
      <c r="A1548"/>
      <c r="B1548"/>
      <c r="C1548"/>
    </row>
    <row r="1549" spans="1:3" x14ac:dyDescent="0.25">
      <c r="A1549"/>
      <c r="B1549"/>
      <c r="C1549"/>
    </row>
    <row r="1550" spans="1:3" x14ac:dyDescent="0.25">
      <c r="A1550"/>
      <c r="B1550"/>
      <c r="C1550"/>
    </row>
    <row r="1551" spans="1:3" x14ac:dyDescent="0.25">
      <c r="A1551"/>
      <c r="B1551"/>
      <c r="C1551"/>
    </row>
    <row r="1552" spans="1:3" x14ac:dyDescent="0.25">
      <c r="A1552"/>
      <c r="B1552"/>
      <c r="C1552"/>
    </row>
    <row r="1553" spans="1:3" x14ac:dyDescent="0.25">
      <c r="A1553"/>
      <c r="B1553"/>
      <c r="C1553"/>
    </row>
    <row r="1554" spans="1:3" x14ac:dyDescent="0.25">
      <c r="A1554"/>
      <c r="B1554"/>
      <c r="C1554"/>
    </row>
    <row r="1555" spans="1:3" x14ac:dyDescent="0.25">
      <c r="A1555"/>
      <c r="B1555"/>
      <c r="C1555"/>
    </row>
    <row r="1556" spans="1:3" x14ac:dyDescent="0.25">
      <c r="A1556"/>
      <c r="B1556"/>
      <c r="C1556"/>
    </row>
    <row r="1557" spans="1:3" x14ac:dyDescent="0.25">
      <c r="A1557"/>
      <c r="B1557"/>
      <c r="C1557"/>
    </row>
    <row r="1558" spans="1:3" x14ac:dyDescent="0.25">
      <c r="A1558"/>
      <c r="B1558"/>
      <c r="C1558"/>
    </row>
    <row r="1559" spans="1:3" x14ac:dyDescent="0.25">
      <c r="A1559"/>
      <c r="B1559"/>
      <c r="C1559"/>
    </row>
    <row r="1560" spans="1:3" x14ac:dyDescent="0.25">
      <c r="A1560"/>
      <c r="B1560"/>
      <c r="C1560"/>
    </row>
    <row r="1561" spans="1:3" x14ac:dyDescent="0.25">
      <c r="A1561"/>
      <c r="B1561"/>
      <c r="C1561"/>
    </row>
    <row r="1562" spans="1:3" x14ac:dyDescent="0.25">
      <c r="A1562"/>
      <c r="B1562"/>
      <c r="C1562"/>
    </row>
    <row r="1563" spans="1:3" x14ac:dyDescent="0.25">
      <c r="A1563"/>
      <c r="B1563"/>
      <c r="C1563"/>
    </row>
    <row r="1564" spans="1:3" x14ac:dyDescent="0.25">
      <c r="A1564"/>
      <c r="B1564"/>
      <c r="C1564"/>
    </row>
    <row r="1565" spans="1:3" x14ac:dyDescent="0.25">
      <c r="A1565"/>
      <c r="B1565"/>
      <c r="C1565"/>
    </row>
    <row r="1566" spans="1:3" x14ac:dyDescent="0.25">
      <c r="A1566"/>
      <c r="B1566"/>
      <c r="C1566"/>
    </row>
    <row r="1567" spans="1:3" x14ac:dyDescent="0.25">
      <c r="A1567"/>
      <c r="B1567"/>
      <c r="C1567"/>
    </row>
    <row r="1568" spans="1:3" x14ac:dyDescent="0.25">
      <c r="A1568"/>
      <c r="B1568"/>
      <c r="C1568"/>
    </row>
    <row r="1569" spans="1:3" x14ac:dyDescent="0.25">
      <c r="A1569"/>
      <c r="B1569"/>
      <c r="C1569"/>
    </row>
    <row r="1570" spans="1:3" x14ac:dyDescent="0.25">
      <c r="A1570"/>
      <c r="B1570"/>
      <c r="C1570"/>
    </row>
    <row r="1571" spans="1:3" x14ac:dyDescent="0.25">
      <c r="A1571"/>
      <c r="B1571"/>
      <c r="C1571"/>
    </row>
    <row r="1572" spans="1:3" x14ac:dyDescent="0.25">
      <c r="A1572"/>
      <c r="B1572"/>
      <c r="C1572"/>
    </row>
    <row r="1573" spans="1:3" x14ac:dyDescent="0.25">
      <c r="A1573"/>
      <c r="B1573"/>
      <c r="C1573"/>
    </row>
    <row r="1574" spans="1:3" x14ac:dyDescent="0.25">
      <c r="A1574"/>
      <c r="B1574"/>
      <c r="C1574"/>
    </row>
    <row r="1575" spans="1:3" x14ac:dyDescent="0.25">
      <c r="A1575"/>
      <c r="B1575"/>
      <c r="C1575"/>
    </row>
    <row r="1576" spans="1:3" x14ac:dyDescent="0.25">
      <c r="A1576"/>
      <c r="B1576"/>
      <c r="C1576"/>
    </row>
    <row r="1577" spans="1:3" x14ac:dyDescent="0.25">
      <c r="A1577"/>
      <c r="B1577"/>
      <c r="C1577"/>
    </row>
    <row r="1578" spans="1:3" x14ac:dyDescent="0.25">
      <c r="A1578"/>
      <c r="B1578"/>
      <c r="C1578"/>
    </row>
    <row r="1579" spans="1:3" x14ac:dyDescent="0.25">
      <c r="A1579"/>
      <c r="B1579"/>
      <c r="C1579"/>
    </row>
    <row r="1580" spans="1:3" x14ac:dyDescent="0.25">
      <c r="A1580"/>
      <c r="B1580"/>
      <c r="C1580"/>
    </row>
    <row r="1581" spans="1:3" x14ac:dyDescent="0.25">
      <c r="A1581"/>
      <c r="B1581"/>
      <c r="C1581"/>
    </row>
    <row r="1582" spans="1:3" x14ac:dyDescent="0.25">
      <c r="A1582"/>
      <c r="B1582"/>
      <c r="C1582"/>
    </row>
    <row r="1583" spans="1:3" x14ac:dyDescent="0.25">
      <c r="A1583"/>
      <c r="B1583"/>
      <c r="C1583"/>
    </row>
    <row r="1584" spans="1:3" x14ac:dyDescent="0.25">
      <c r="A1584"/>
      <c r="B1584"/>
      <c r="C1584"/>
    </row>
    <row r="1585" spans="1:3" x14ac:dyDescent="0.25">
      <c r="A1585"/>
      <c r="B1585"/>
      <c r="C1585"/>
    </row>
    <row r="1586" spans="1:3" x14ac:dyDescent="0.25">
      <c r="A1586"/>
      <c r="B1586"/>
      <c r="C1586"/>
    </row>
    <row r="1587" spans="1:3" x14ac:dyDescent="0.25">
      <c r="A1587"/>
      <c r="B1587"/>
      <c r="C1587"/>
    </row>
    <row r="1588" spans="1:3" x14ac:dyDescent="0.25">
      <c r="A1588"/>
      <c r="B1588"/>
      <c r="C1588"/>
    </row>
    <row r="1589" spans="1:3" x14ac:dyDescent="0.25">
      <c r="A1589"/>
      <c r="B1589"/>
      <c r="C1589"/>
    </row>
    <row r="1590" spans="1:3" x14ac:dyDescent="0.25">
      <c r="A1590"/>
      <c r="B1590"/>
      <c r="C1590"/>
    </row>
    <row r="1591" spans="1:3" x14ac:dyDescent="0.25">
      <c r="A1591"/>
      <c r="B1591"/>
      <c r="C1591"/>
    </row>
    <row r="1592" spans="1:3" x14ac:dyDescent="0.25">
      <c r="A1592"/>
      <c r="B1592"/>
      <c r="C1592"/>
    </row>
    <row r="1593" spans="1:3" x14ac:dyDescent="0.25">
      <c r="A1593"/>
      <c r="B1593"/>
      <c r="C1593"/>
    </row>
    <row r="1594" spans="1:3" x14ac:dyDescent="0.25">
      <c r="A1594"/>
      <c r="B1594"/>
      <c r="C1594"/>
    </row>
    <row r="1595" spans="1:3" x14ac:dyDescent="0.25">
      <c r="A1595"/>
      <c r="B1595"/>
      <c r="C1595"/>
    </row>
    <row r="1596" spans="1:3" x14ac:dyDescent="0.25">
      <c r="A1596"/>
      <c r="B1596"/>
      <c r="C1596"/>
    </row>
    <row r="1597" spans="1:3" x14ac:dyDescent="0.25">
      <c r="A1597"/>
      <c r="B1597"/>
      <c r="C1597"/>
    </row>
    <row r="1598" spans="1:3" x14ac:dyDescent="0.25">
      <c r="A1598"/>
      <c r="B1598"/>
      <c r="C1598"/>
    </row>
    <row r="1599" spans="1:3" x14ac:dyDescent="0.25">
      <c r="A1599"/>
      <c r="B1599"/>
      <c r="C1599"/>
    </row>
    <row r="1600" spans="1:3" x14ac:dyDescent="0.25">
      <c r="A1600"/>
      <c r="B1600"/>
      <c r="C1600"/>
    </row>
    <row r="1601" spans="1:3" x14ac:dyDescent="0.25">
      <c r="A1601"/>
      <c r="B1601"/>
      <c r="C1601"/>
    </row>
    <row r="1602" spans="1:3" x14ac:dyDescent="0.25">
      <c r="A1602"/>
      <c r="B1602"/>
      <c r="C1602"/>
    </row>
    <row r="1603" spans="1:3" x14ac:dyDescent="0.25">
      <c r="A1603"/>
      <c r="B1603"/>
      <c r="C1603"/>
    </row>
    <row r="1604" spans="1:3" x14ac:dyDescent="0.25">
      <c r="A1604"/>
      <c r="B1604"/>
      <c r="C1604"/>
    </row>
    <row r="1605" spans="1:3" x14ac:dyDescent="0.25">
      <c r="A1605"/>
      <c r="B1605"/>
      <c r="C1605"/>
    </row>
    <row r="1606" spans="1:3" x14ac:dyDescent="0.25">
      <c r="A1606"/>
      <c r="B1606"/>
      <c r="C1606"/>
    </row>
    <row r="1607" spans="1:3" x14ac:dyDescent="0.25">
      <c r="A1607"/>
      <c r="B1607"/>
      <c r="C1607"/>
    </row>
    <row r="1608" spans="1:3" x14ac:dyDescent="0.25">
      <c r="A1608"/>
      <c r="B1608"/>
      <c r="C1608"/>
    </row>
    <row r="1609" spans="1:3" x14ac:dyDescent="0.25">
      <c r="A1609"/>
      <c r="B1609"/>
      <c r="C1609"/>
    </row>
    <row r="1610" spans="1:3" x14ac:dyDescent="0.25">
      <c r="A1610"/>
      <c r="B1610"/>
      <c r="C1610"/>
    </row>
    <row r="1611" spans="1:3" x14ac:dyDescent="0.25">
      <c r="A1611"/>
      <c r="B1611"/>
      <c r="C1611"/>
    </row>
    <row r="1612" spans="1:3" x14ac:dyDescent="0.25">
      <c r="A1612"/>
      <c r="B1612"/>
      <c r="C1612"/>
    </row>
    <row r="1613" spans="1:3" x14ac:dyDescent="0.25">
      <c r="A1613"/>
      <c r="B1613"/>
      <c r="C1613"/>
    </row>
    <row r="1614" spans="1:3" x14ac:dyDescent="0.25">
      <c r="A1614"/>
      <c r="B1614"/>
      <c r="C1614"/>
    </row>
    <row r="1615" spans="1:3" x14ac:dyDescent="0.25">
      <c r="A1615"/>
      <c r="B1615"/>
      <c r="C1615"/>
    </row>
    <row r="1616" spans="1:3" x14ac:dyDescent="0.25">
      <c r="A1616"/>
      <c r="B1616"/>
      <c r="C1616"/>
    </row>
    <row r="1617" spans="1:3" x14ac:dyDescent="0.25">
      <c r="A1617"/>
      <c r="B1617"/>
      <c r="C1617"/>
    </row>
    <row r="1618" spans="1:3" x14ac:dyDescent="0.25">
      <c r="A1618"/>
      <c r="B1618"/>
      <c r="C1618"/>
    </row>
    <row r="1619" spans="1:3" x14ac:dyDescent="0.25">
      <c r="A1619"/>
      <c r="B1619"/>
      <c r="C1619"/>
    </row>
    <row r="1620" spans="1:3" x14ac:dyDescent="0.25">
      <c r="A1620"/>
      <c r="B1620"/>
      <c r="C1620"/>
    </row>
    <row r="1621" spans="1:3" x14ac:dyDescent="0.25">
      <c r="A1621"/>
      <c r="B1621"/>
      <c r="C1621"/>
    </row>
    <row r="1622" spans="1:3" x14ac:dyDescent="0.25">
      <c r="A1622"/>
      <c r="B1622"/>
      <c r="C1622"/>
    </row>
    <row r="1623" spans="1:3" x14ac:dyDescent="0.25">
      <c r="A1623"/>
      <c r="B1623"/>
      <c r="C1623"/>
    </row>
    <row r="1624" spans="1:3" x14ac:dyDescent="0.25">
      <c r="A1624"/>
      <c r="B1624"/>
      <c r="C1624"/>
    </row>
    <row r="1625" spans="1:3" x14ac:dyDescent="0.25">
      <c r="A1625"/>
      <c r="B1625"/>
      <c r="C1625"/>
    </row>
    <row r="1626" spans="1:3" x14ac:dyDescent="0.25">
      <c r="A1626"/>
      <c r="B1626"/>
      <c r="C1626"/>
    </row>
    <row r="1627" spans="1:3" x14ac:dyDescent="0.25">
      <c r="A1627"/>
      <c r="B1627"/>
      <c r="C1627"/>
    </row>
    <row r="1628" spans="1:3" x14ac:dyDescent="0.25">
      <c r="A1628"/>
      <c r="B1628"/>
      <c r="C1628"/>
    </row>
    <row r="1629" spans="1:3" x14ac:dyDescent="0.25">
      <c r="A1629"/>
      <c r="B1629"/>
      <c r="C1629"/>
    </row>
    <row r="1630" spans="1:3" x14ac:dyDescent="0.25">
      <c r="A1630"/>
      <c r="B1630"/>
      <c r="C1630"/>
    </row>
    <row r="1631" spans="1:3" x14ac:dyDescent="0.25">
      <c r="A1631"/>
      <c r="B1631"/>
      <c r="C1631"/>
    </row>
    <row r="1632" spans="1:3" x14ac:dyDescent="0.25">
      <c r="A1632"/>
      <c r="B1632"/>
      <c r="C1632"/>
    </row>
    <row r="1633" spans="1:3" x14ac:dyDescent="0.25">
      <c r="A1633"/>
      <c r="B1633"/>
      <c r="C1633"/>
    </row>
    <row r="1634" spans="1:3" x14ac:dyDescent="0.25">
      <c r="A1634"/>
      <c r="B1634"/>
      <c r="C1634"/>
    </row>
    <row r="1635" spans="1:3" x14ac:dyDescent="0.25">
      <c r="A1635"/>
      <c r="B1635"/>
      <c r="C1635"/>
    </row>
    <row r="1636" spans="1:3" x14ac:dyDescent="0.25">
      <c r="A1636"/>
      <c r="B1636"/>
      <c r="C1636"/>
    </row>
    <row r="1637" spans="1:3" x14ac:dyDescent="0.25">
      <c r="A1637"/>
      <c r="B1637"/>
      <c r="C1637"/>
    </row>
    <row r="1638" spans="1:3" x14ac:dyDescent="0.25">
      <c r="A1638"/>
      <c r="B1638"/>
      <c r="C1638"/>
    </row>
    <row r="1639" spans="1:3" x14ac:dyDescent="0.25">
      <c r="A1639"/>
      <c r="B1639"/>
      <c r="C1639"/>
    </row>
    <row r="1640" spans="1:3" x14ac:dyDescent="0.25">
      <c r="A1640"/>
      <c r="B1640"/>
      <c r="C1640"/>
    </row>
    <row r="1641" spans="1:3" x14ac:dyDescent="0.25">
      <c r="A1641"/>
      <c r="B1641"/>
      <c r="C1641"/>
    </row>
    <row r="1642" spans="1:3" x14ac:dyDescent="0.25">
      <c r="A1642"/>
      <c r="B1642"/>
      <c r="C1642"/>
    </row>
    <row r="1643" spans="1:3" x14ac:dyDescent="0.25">
      <c r="A1643"/>
      <c r="B1643"/>
      <c r="C1643"/>
    </row>
    <row r="1644" spans="1:3" x14ac:dyDescent="0.25">
      <c r="A1644"/>
      <c r="B1644"/>
      <c r="C1644"/>
    </row>
    <row r="1645" spans="1:3" x14ac:dyDescent="0.25">
      <c r="A1645"/>
      <c r="B1645"/>
      <c r="C1645"/>
    </row>
    <row r="1646" spans="1:3" x14ac:dyDescent="0.25">
      <c r="A1646"/>
      <c r="B1646"/>
      <c r="C1646"/>
    </row>
    <row r="1647" spans="1:3" x14ac:dyDescent="0.25">
      <c r="A1647"/>
      <c r="B1647"/>
      <c r="C1647"/>
    </row>
    <row r="1648" spans="1:3" x14ac:dyDescent="0.25">
      <c r="A1648"/>
      <c r="B1648"/>
      <c r="C1648"/>
    </row>
    <row r="1649" spans="1:3" x14ac:dyDescent="0.25">
      <c r="A1649"/>
      <c r="B1649"/>
      <c r="C1649"/>
    </row>
    <row r="1650" spans="1:3" x14ac:dyDescent="0.25">
      <c r="A1650"/>
      <c r="B1650"/>
      <c r="C1650"/>
    </row>
    <row r="1651" spans="1:3" x14ac:dyDescent="0.25">
      <c r="A1651"/>
      <c r="B1651"/>
      <c r="C1651"/>
    </row>
    <row r="1652" spans="1:3" x14ac:dyDescent="0.25">
      <c r="A1652"/>
      <c r="B1652"/>
      <c r="C1652"/>
    </row>
    <row r="1653" spans="1:3" x14ac:dyDescent="0.25">
      <c r="A1653"/>
      <c r="B1653"/>
      <c r="C1653"/>
    </row>
    <row r="1654" spans="1:3" x14ac:dyDescent="0.25">
      <c r="A1654"/>
      <c r="B1654"/>
      <c r="C1654"/>
    </row>
    <row r="1655" spans="1:3" x14ac:dyDescent="0.25">
      <c r="A1655"/>
      <c r="B1655"/>
      <c r="C1655"/>
    </row>
    <row r="1656" spans="1:3" x14ac:dyDescent="0.25">
      <c r="A1656"/>
      <c r="B1656"/>
      <c r="C1656"/>
    </row>
    <row r="1657" spans="1:3" x14ac:dyDescent="0.25">
      <c r="A1657"/>
      <c r="B1657"/>
      <c r="C1657"/>
    </row>
    <row r="1658" spans="1:3" x14ac:dyDescent="0.25">
      <c r="A1658"/>
      <c r="B1658"/>
      <c r="C1658"/>
    </row>
    <row r="1659" spans="1:3" x14ac:dyDescent="0.25">
      <c r="A1659"/>
      <c r="B1659"/>
      <c r="C1659"/>
    </row>
    <row r="1660" spans="1:3" x14ac:dyDescent="0.25">
      <c r="A1660"/>
      <c r="B1660"/>
      <c r="C1660"/>
    </row>
    <row r="1661" spans="1:3" x14ac:dyDescent="0.25">
      <c r="A1661"/>
      <c r="B1661"/>
      <c r="C1661"/>
    </row>
    <row r="1662" spans="1:3" x14ac:dyDescent="0.25">
      <c r="A1662"/>
      <c r="B1662"/>
      <c r="C1662"/>
    </row>
    <row r="1663" spans="1:3" x14ac:dyDescent="0.25">
      <c r="A1663"/>
      <c r="B1663"/>
      <c r="C1663"/>
    </row>
    <row r="1664" spans="1:3" x14ac:dyDescent="0.25">
      <c r="A1664"/>
      <c r="B1664"/>
      <c r="C1664"/>
    </row>
    <row r="1665" spans="1:3" x14ac:dyDescent="0.25">
      <c r="A1665"/>
      <c r="B1665"/>
      <c r="C1665"/>
    </row>
    <row r="1666" spans="1:3" x14ac:dyDescent="0.25">
      <c r="A1666"/>
      <c r="B1666"/>
      <c r="C1666"/>
    </row>
    <row r="1667" spans="1:3" x14ac:dyDescent="0.25">
      <c r="A1667"/>
      <c r="B1667"/>
      <c r="C1667"/>
    </row>
    <row r="1668" spans="1:3" x14ac:dyDescent="0.25">
      <c r="A1668"/>
      <c r="B1668"/>
      <c r="C1668"/>
    </row>
    <row r="1669" spans="1:3" x14ac:dyDescent="0.25">
      <c r="A1669"/>
      <c r="B1669"/>
      <c r="C1669"/>
    </row>
    <row r="1670" spans="1:3" x14ac:dyDescent="0.25">
      <c r="A1670"/>
      <c r="B1670"/>
      <c r="C1670"/>
    </row>
    <row r="1671" spans="1:3" x14ac:dyDescent="0.25">
      <c r="A1671"/>
      <c r="B1671"/>
      <c r="C1671"/>
    </row>
    <row r="1672" spans="1:3" x14ac:dyDescent="0.25">
      <c r="A1672"/>
      <c r="B1672"/>
      <c r="C1672"/>
    </row>
    <row r="1673" spans="1:3" x14ac:dyDescent="0.25">
      <c r="A1673"/>
      <c r="B1673"/>
      <c r="C1673"/>
    </row>
    <row r="1674" spans="1:3" x14ac:dyDescent="0.25">
      <c r="A1674"/>
      <c r="B1674"/>
      <c r="C1674"/>
    </row>
    <row r="1675" spans="1:3" x14ac:dyDescent="0.25">
      <c r="A1675"/>
      <c r="B1675"/>
      <c r="C1675"/>
    </row>
    <row r="1676" spans="1:3" x14ac:dyDescent="0.25">
      <c r="A1676"/>
      <c r="B1676"/>
      <c r="C1676"/>
    </row>
    <row r="1677" spans="1:3" x14ac:dyDescent="0.25">
      <c r="A1677"/>
      <c r="B1677"/>
      <c r="C1677"/>
    </row>
    <row r="1678" spans="1:3" x14ac:dyDescent="0.25">
      <c r="A1678"/>
      <c r="B1678"/>
      <c r="C1678"/>
    </row>
    <row r="1679" spans="1:3" x14ac:dyDescent="0.25">
      <c r="A1679"/>
      <c r="B1679"/>
      <c r="C1679"/>
    </row>
    <row r="1680" spans="1:3" x14ac:dyDescent="0.25">
      <c r="A1680"/>
      <c r="B1680"/>
      <c r="C1680"/>
    </row>
    <row r="1681" spans="1:3" x14ac:dyDescent="0.25">
      <c r="A1681"/>
      <c r="B1681"/>
      <c r="C1681"/>
    </row>
    <row r="1682" spans="1:3" x14ac:dyDescent="0.25">
      <c r="A1682"/>
      <c r="B1682"/>
      <c r="C1682"/>
    </row>
    <row r="1683" spans="1:3" x14ac:dyDescent="0.25">
      <c r="A1683"/>
      <c r="B1683"/>
      <c r="C1683"/>
    </row>
    <row r="1684" spans="1:3" x14ac:dyDescent="0.25">
      <c r="A1684"/>
      <c r="B1684"/>
      <c r="C1684"/>
    </row>
    <row r="1685" spans="1:3" x14ac:dyDescent="0.25">
      <c r="A1685"/>
      <c r="B1685"/>
      <c r="C1685"/>
    </row>
    <row r="1686" spans="1:3" x14ac:dyDescent="0.25">
      <c r="A1686"/>
      <c r="B1686"/>
      <c r="C1686"/>
    </row>
    <row r="1687" spans="1:3" x14ac:dyDescent="0.25">
      <c r="A1687"/>
      <c r="B1687"/>
      <c r="C1687"/>
    </row>
    <row r="1688" spans="1:3" x14ac:dyDescent="0.25">
      <c r="A1688"/>
      <c r="B1688"/>
      <c r="C1688"/>
    </row>
    <row r="1689" spans="1:3" x14ac:dyDescent="0.25">
      <c r="A1689"/>
      <c r="B1689"/>
      <c r="C1689"/>
    </row>
    <row r="1690" spans="1:3" x14ac:dyDescent="0.25">
      <c r="A1690"/>
      <c r="B1690"/>
      <c r="C1690"/>
    </row>
    <row r="1691" spans="1:3" x14ac:dyDescent="0.25">
      <c r="A1691"/>
      <c r="B1691"/>
      <c r="C1691"/>
    </row>
    <row r="1692" spans="1:3" x14ac:dyDescent="0.25">
      <c r="A1692"/>
      <c r="B1692"/>
      <c r="C1692"/>
    </row>
    <row r="1693" spans="1:3" x14ac:dyDescent="0.25">
      <c r="A1693"/>
      <c r="B1693"/>
      <c r="C1693"/>
    </row>
    <row r="1694" spans="1:3" x14ac:dyDescent="0.25">
      <c r="A1694"/>
      <c r="B1694"/>
      <c r="C1694"/>
    </row>
    <row r="1695" spans="1:3" x14ac:dyDescent="0.25">
      <c r="A1695"/>
      <c r="B1695"/>
      <c r="C1695"/>
    </row>
    <row r="1696" spans="1:3" x14ac:dyDescent="0.25">
      <c r="A1696"/>
      <c r="B1696"/>
      <c r="C1696"/>
    </row>
    <row r="1697" spans="1:3" x14ac:dyDescent="0.25">
      <c r="A1697"/>
      <c r="B1697"/>
      <c r="C1697"/>
    </row>
    <row r="1698" spans="1:3" x14ac:dyDescent="0.25">
      <c r="A1698"/>
      <c r="B1698"/>
      <c r="C1698"/>
    </row>
    <row r="1699" spans="1:3" x14ac:dyDescent="0.25">
      <c r="A1699"/>
      <c r="B1699"/>
      <c r="C1699"/>
    </row>
    <row r="1700" spans="1:3" x14ac:dyDescent="0.25">
      <c r="A1700"/>
      <c r="B1700"/>
      <c r="C1700"/>
    </row>
    <row r="1701" spans="1:3" x14ac:dyDescent="0.25">
      <c r="A1701"/>
      <c r="B1701"/>
      <c r="C1701"/>
    </row>
    <row r="1702" spans="1:3" x14ac:dyDescent="0.25">
      <c r="A1702"/>
      <c r="B1702"/>
      <c r="C1702"/>
    </row>
    <row r="1703" spans="1:3" x14ac:dyDescent="0.25">
      <c r="A1703"/>
      <c r="B1703"/>
      <c r="C1703"/>
    </row>
    <row r="1704" spans="1:3" x14ac:dyDescent="0.25">
      <c r="A1704"/>
      <c r="B1704"/>
      <c r="C1704"/>
    </row>
    <row r="1705" spans="1:3" x14ac:dyDescent="0.25">
      <c r="A1705"/>
      <c r="B1705"/>
      <c r="C1705"/>
    </row>
    <row r="1706" spans="1:3" x14ac:dyDescent="0.25">
      <c r="A1706"/>
      <c r="B1706"/>
      <c r="C1706"/>
    </row>
    <row r="1707" spans="1:3" x14ac:dyDescent="0.25">
      <c r="A1707"/>
      <c r="B1707"/>
      <c r="C1707"/>
    </row>
    <row r="1708" spans="1:3" x14ac:dyDescent="0.25">
      <c r="A1708"/>
      <c r="B1708"/>
      <c r="C1708"/>
    </row>
    <row r="1709" spans="1:3" x14ac:dyDescent="0.25">
      <c r="A1709"/>
      <c r="B1709"/>
      <c r="C1709"/>
    </row>
    <row r="1710" spans="1:3" x14ac:dyDescent="0.25">
      <c r="A1710"/>
      <c r="B1710"/>
      <c r="C1710"/>
    </row>
    <row r="1711" spans="1:3" x14ac:dyDescent="0.25">
      <c r="A1711"/>
      <c r="B1711"/>
      <c r="C1711"/>
    </row>
    <row r="1712" spans="1:3" x14ac:dyDescent="0.25">
      <c r="A1712"/>
      <c r="B1712"/>
      <c r="C1712"/>
    </row>
    <row r="1713" spans="1:3" x14ac:dyDescent="0.25">
      <c r="A1713"/>
      <c r="B1713"/>
      <c r="C1713"/>
    </row>
    <row r="1714" spans="1:3" x14ac:dyDescent="0.25">
      <c r="A1714"/>
      <c r="B1714"/>
      <c r="C1714"/>
    </row>
    <row r="1715" spans="1:3" x14ac:dyDescent="0.25">
      <c r="A1715"/>
      <c r="B1715"/>
      <c r="C1715"/>
    </row>
    <row r="1716" spans="1:3" x14ac:dyDescent="0.25">
      <c r="A1716"/>
      <c r="B1716"/>
      <c r="C1716"/>
    </row>
    <row r="1717" spans="1:3" x14ac:dyDescent="0.25">
      <c r="A1717"/>
      <c r="B1717"/>
      <c r="C1717"/>
    </row>
    <row r="1718" spans="1:3" x14ac:dyDescent="0.25">
      <c r="A1718"/>
      <c r="B1718"/>
      <c r="C1718"/>
    </row>
    <row r="1719" spans="1:3" x14ac:dyDescent="0.25">
      <c r="A1719"/>
      <c r="B1719"/>
      <c r="C1719"/>
    </row>
    <row r="1720" spans="1:3" x14ac:dyDescent="0.25">
      <c r="A1720"/>
      <c r="B1720"/>
      <c r="C1720"/>
    </row>
    <row r="1721" spans="1:3" x14ac:dyDescent="0.25">
      <c r="A1721"/>
      <c r="B1721"/>
      <c r="C1721"/>
    </row>
    <row r="1722" spans="1:3" x14ac:dyDescent="0.25">
      <c r="A1722"/>
      <c r="B1722"/>
      <c r="C1722"/>
    </row>
    <row r="1723" spans="1:3" x14ac:dyDescent="0.25">
      <c r="A1723"/>
      <c r="B1723"/>
      <c r="C1723"/>
    </row>
    <row r="1724" spans="1:3" x14ac:dyDescent="0.25">
      <c r="A1724"/>
      <c r="B1724"/>
      <c r="C1724"/>
    </row>
    <row r="1725" spans="1:3" x14ac:dyDescent="0.25">
      <c r="A1725"/>
      <c r="B1725"/>
      <c r="C1725"/>
    </row>
    <row r="1726" spans="1:3" x14ac:dyDescent="0.25">
      <c r="A1726"/>
      <c r="B1726"/>
      <c r="C1726"/>
    </row>
    <row r="1727" spans="1:3" x14ac:dyDescent="0.25">
      <c r="A1727"/>
      <c r="B1727"/>
      <c r="C1727"/>
    </row>
    <row r="1728" spans="1:3" x14ac:dyDescent="0.25">
      <c r="A1728"/>
      <c r="B1728"/>
      <c r="C1728"/>
    </row>
    <row r="1729" spans="1:3" x14ac:dyDescent="0.25">
      <c r="A1729"/>
      <c r="B1729"/>
      <c r="C1729"/>
    </row>
    <row r="1730" spans="1:3" x14ac:dyDescent="0.25">
      <c r="A1730"/>
      <c r="B1730"/>
      <c r="C1730"/>
    </row>
    <row r="1731" spans="1:3" x14ac:dyDescent="0.25">
      <c r="A1731"/>
      <c r="B1731"/>
      <c r="C1731"/>
    </row>
    <row r="1732" spans="1:3" x14ac:dyDescent="0.25">
      <c r="A1732"/>
      <c r="B1732"/>
      <c r="C1732"/>
    </row>
    <row r="1733" spans="1:3" x14ac:dyDescent="0.25">
      <c r="A1733"/>
      <c r="B1733"/>
      <c r="C1733"/>
    </row>
    <row r="1734" spans="1:3" x14ac:dyDescent="0.25">
      <c r="A1734"/>
      <c r="B1734"/>
      <c r="C1734"/>
    </row>
    <row r="1735" spans="1:3" x14ac:dyDescent="0.25">
      <c r="A1735"/>
      <c r="B1735"/>
      <c r="C1735"/>
    </row>
    <row r="1736" spans="1:3" x14ac:dyDescent="0.25">
      <c r="A1736"/>
      <c r="B1736"/>
      <c r="C1736"/>
    </row>
    <row r="1737" spans="1:3" x14ac:dyDescent="0.25">
      <c r="A1737"/>
      <c r="B1737"/>
      <c r="C1737"/>
    </row>
    <row r="1738" spans="1:3" x14ac:dyDescent="0.25">
      <c r="A1738"/>
      <c r="B1738"/>
      <c r="C1738"/>
    </row>
    <row r="1739" spans="1:3" x14ac:dyDescent="0.25">
      <c r="A1739"/>
      <c r="B1739"/>
      <c r="C1739"/>
    </row>
    <row r="1740" spans="1:3" x14ac:dyDescent="0.25">
      <c r="A1740"/>
      <c r="B1740"/>
      <c r="C1740"/>
    </row>
    <row r="1741" spans="1:3" x14ac:dyDescent="0.25">
      <c r="A1741"/>
      <c r="B1741"/>
      <c r="C1741"/>
    </row>
    <row r="1742" spans="1:3" x14ac:dyDescent="0.25">
      <c r="A1742"/>
      <c r="B1742"/>
      <c r="C1742"/>
    </row>
    <row r="1743" spans="1:3" x14ac:dyDescent="0.25">
      <c r="A1743"/>
      <c r="B1743"/>
      <c r="C1743"/>
    </row>
    <row r="1744" spans="1:3" x14ac:dyDescent="0.25">
      <c r="A1744"/>
      <c r="B1744"/>
      <c r="C1744"/>
    </row>
    <row r="1745" spans="1:3" x14ac:dyDescent="0.25">
      <c r="A1745"/>
      <c r="B1745"/>
      <c r="C1745"/>
    </row>
    <row r="1746" spans="1:3" x14ac:dyDescent="0.25">
      <c r="A1746"/>
      <c r="B1746"/>
      <c r="C1746"/>
    </row>
    <row r="1747" spans="1:3" x14ac:dyDescent="0.25">
      <c r="A1747"/>
      <c r="B1747"/>
      <c r="C1747"/>
    </row>
    <row r="1748" spans="1:3" x14ac:dyDescent="0.25">
      <c r="A1748"/>
      <c r="B1748"/>
      <c r="C1748"/>
    </row>
    <row r="1749" spans="1:3" x14ac:dyDescent="0.25">
      <c r="A1749"/>
      <c r="B1749"/>
      <c r="C1749"/>
    </row>
    <row r="1750" spans="1:3" x14ac:dyDescent="0.25">
      <c r="A1750"/>
      <c r="B1750"/>
      <c r="C1750"/>
    </row>
    <row r="1751" spans="1:3" x14ac:dyDescent="0.25">
      <c r="A1751"/>
      <c r="B1751"/>
      <c r="C1751"/>
    </row>
    <row r="1752" spans="1:3" x14ac:dyDescent="0.25">
      <c r="A1752"/>
      <c r="B1752"/>
      <c r="C1752"/>
    </row>
    <row r="1753" spans="1:3" x14ac:dyDescent="0.25">
      <c r="A1753"/>
      <c r="B1753"/>
      <c r="C1753"/>
    </row>
    <row r="1754" spans="1:3" x14ac:dyDescent="0.25">
      <c r="A1754"/>
      <c r="B1754"/>
      <c r="C1754"/>
    </row>
    <row r="1755" spans="1:3" x14ac:dyDescent="0.25">
      <c r="A1755"/>
      <c r="B1755"/>
      <c r="C1755"/>
    </row>
    <row r="1756" spans="1:3" x14ac:dyDescent="0.25">
      <c r="A1756"/>
      <c r="B1756"/>
      <c r="C1756"/>
    </row>
    <row r="1757" spans="1:3" x14ac:dyDescent="0.25">
      <c r="A1757"/>
      <c r="B1757"/>
      <c r="C1757"/>
    </row>
    <row r="1758" spans="1:3" x14ac:dyDescent="0.25">
      <c r="A1758"/>
      <c r="B1758"/>
      <c r="C1758"/>
    </row>
    <row r="1759" spans="1:3" x14ac:dyDescent="0.25">
      <c r="A1759"/>
      <c r="B1759"/>
      <c r="C1759"/>
    </row>
    <row r="1760" spans="1:3" x14ac:dyDescent="0.25">
      <c r="A1760"/>
      <c r="B1760"/>
      <c r="C1760"/>
    </row>
    <row r="1761" spans="1:3" x14ac:dyDescent="0.25">
      <c r="A1761"/>
      <c r="B1761"/>
      <c r="C1761"/>
    </row>
    <row r="1762" spans="1:3" x14ac:dyDescent="0.25">
      <c r="A1762"/>
      <c r="B1762"/>
      <c r="C1762"/>
    </row>
    <row r="1763" spans="1:3" x14ac:dyDescent="0.25">
      <c r="A1763"/>
      <c r="B1763"/>
      <c r="C1763"/>
    </row>
    <row r="1764" spans="1:3" x14ac:dyDescent="0.25">
      <c r="A1764"/>
      <c r="B1764"/>
      <c r="C1764"/>
    </row>
    <row r="1765" spans="1:3" x14ac:dyDescent="0.25">
      <c r="A1765"/>
      <c r="B1765"/>
      <c r="C1765"/>
    </row>
    <row r="1766" spans="1:3" x14ac:dyDescent="0.25">
      <c r="A1766"/>
      <c r="B1766"/>
      <c r="C1766"/>
    </row>
    <row r="1767" spans="1:3" x14ac:dyDescent="0.25">
      <c r="A1767"/>
      <c r="B1767"/>
      <c r="C1767"/>
    </row>
    <row r="1768" spans="1:3" x14ac:dyDescent="0.25">
      <c r="A1768"/>
      <c r="B1768"/>
      <c r="C1768"/>
    </row>
    <row r="1769" spans="1:3" x14ac:dyDescent="0.25">
      <c r="A1769"/>
      <c r="B1769"/>
      <c r="C1769"/>
    </row>
    <row r="1770" spans="1:3" x14ac:dyDescent="0.25">
      <c r="A1770"/>
      <c r="B1770"/>
      <c r="C1770"/>
    </row>
    <row r="1771" spans="1:3" x14ac:dyDescent="0.25">
      <c r="A1771"/>
      <c r="B1771"/>
      <c r="C1771"/>
    </row>
    <row r="1772" spans="1:3" x14ac:dyDescent="0.25">
      <c r="A1772"/>
      <c r="B1772"/>
      <c r="C1772"/>
    </row>
    <row r="1773" spans="1:3" x14ac:dyDescent="0.25">
      <c r="A1773"/>
      <c r="B1773"/>
      <c r="C1773"/>
    </row>
    <row r="1774" spans="1:3" x14ac:dyDescent="0.25">
      <c r="A1774"/>
      <c r="B1774"/>
      <c r="C1774"/>
    </row>
    <row r="1775" spans="1:3" x14ac:dyDescent="0.25">
      <c r="A1775"/>
      <c r="B1775"/>
      <c r="C1775"/>
    </row>
    <row r="1776" spans="1:3" x14ac:dyDescent="0.25">
      <c r="A1776"/>
      <c r="B1776"/>
      <c r="C1776"/>
    </row>
    <row r="1777" spans="1:3" x14ac:dyDescent="0.25">
      <c r="A1777"/>
      <c r="B1777"/>
      <c r="C1777"/>
    </row>
    <row r="1778" spans="1:3" x14ac:dyDescent="0.25">
      <c r="A1778"/>
      <c r="B1778"/>
      <c r="C1778"/>
    </row>
    <row r="1779" spans="1:3" x14ac:dyDescent="0.25">
      <c r="A1779"/>
      <c r="B1779"/>
      <c r="C1779"/>
    </row>
    <row r="1780" spans="1:3" x14ac:dyDescent="0.25">
      <c r="A1780"/>
      <c r="B1780"/>
      <c r="C1780"/>
    </row>
    <row r="1781" spans="1:3" x14ac:dyDescent="0.25">
      <c r="A1781"/>
      <c r="B1781"/>
      <c r="C1781"/>
    </row>
    <row r="1782" spans="1:3" x14ac:dyDescent="0.25">
      <c r="A1782"/>
      <c r="B1782"/>
      <c r="C1782"/>
    </row>
    <row r="1783" spans="1:3" x14ac:dyDescent="0.25">
      <c r="A1783"/>
      <c r="B1783"/>
      <c r="C1783"/>
    </row>
    <row r="1784" spans="1:3" x14ac:dyDescent="0.25">
      <c r="A1784"/>
      <c r="B1784"/>
      <c r="C1784"/>
    </row>
    <row r="1785" spans="1:3" x14ac:dyDescent="0.25">
      <c r="A1785"/>
      <c r="B1785"/>
      <c r="C1785"/>
    </row>
    <row r="1786" spans="1:3" x14ac:dyDescent="0.25">
      <c r="A1786"/>
      <c r="B1786"/>
      <c r="C1786"/>
    </row>
    <row r="1787" spans="1:3" x14ac:dyDescent="0.25">
      <c r="A1787"/>
      <c r="B1787"/>
      <c r="C1787"/>
    </row>
    <row r="1788" spans="1:3" x14ac:dyDescent="0.25">
      <c r="A1788"/>
      <c r="B1788"/>
      <c r="C1788"/>
    </row>
    <row r="1789" spans="1:3" x14ac:dyDescent="0.25">
      <c r="A1789"/>
      <c r="B1789"/>
      <c r="C1789"/>
    </row>
    <row r="1790" spans="1:3" x14ac:dyDescent="0.25">
      <c r="A1790"/>
      <c r="B1790"/>
      <c r="C1790"/>
    </row>
    <row r="1791" spans="1:3" x14ac:dyDescent="0.25">
      <c r="A1791"/>
      <c r="B1791"/>
      <c r="C1791"/>
    </row>
    <row r="1792" spans="1:3" x14ac:dyDescent="0.25">
      <c r="A1792"/>
      <c r="B1792"/>
      <c r="C1792"/>
    </row>
    <row r="1793" spans="1:3" x14ac:dyDescent="0.25">
      <c r="A1793"/>
      <c r="B1793"/>
      <c r="C1793"/>
    </row>
    <row r="1794" spans="1:3" x14ac:dyDescent="0.25">
      <c r="A1794"/>
      <c r="B1794"/>
      <c r="C1794"/>
    </row>
    <row r="1795" spans="1:3" x14ac:dyDescent="0.25">
      <c r="A1795"/>
      <c r="B1795"/>
      <c r="C1795"/>
    </row>
    <row r="1796" spans="1:3" x14ac:dyDescent="0.25">
      <c r="A1796"/>
      <c r="B1796"/>
      <c r="C1796"/>
    </row>
    <row r="1797" spans="1:3" x14ac:dyDescent="0.25">
      <c r="A1797"/>
      <c r="B1797"/>
      <c r="C1797"/>
    </row>
    <row r="1798" spans="1:3" x14ac:dyDescent="0.25">
      <c r="A1798"/>
      <c r="B1798"/>
      <c r="C1798"/>
    </row>
    <row r="1799" spans="1:3" x14ac:dyDescent="0.25">
      <c r="A1799"/>
      <c r="B1799"/>
      <c r="C1799"/>
    </row>
    <row r="1800" spans="1:3" x14ac:dyDescent="0.25">
      <c r="A1800"/>
      <c r="B1800"/>
      <c r="C1800"/>
    </row>
    <row r="1801" spans="1:3" x14ac:dyDescent="0.25">
      <c r="A1801"/>
      <c r="B1801"/>
      <c r="C1801"/>
    </row>
    <row r="1802" spans="1:3" x14ac:dyDescent="0.25">
      <c r="A1802"/>
      <c r="B1802"/>
      <c r="C1802"/>
    </row>
    <row r="1803" spans="1:3" x14ac:dyDescent="0.25">
      <c r="A1803"/>
      <c r="B1803"/>
      <c r="C1803"/>
    </row>
    <row r="1804" spans="1:3" x14ac:dyDescent="0.25">
      <c r="A1804"/>
      <c r="B1804"/>
      <c r="C1804"/>
    </row>
    <row r="1805" spans="1:3" x14ac:dyDescent="0.25">
      <c r="A1805"/>
      <c r="B1805"/>
      <c r="C1805"/>
    </row>
    <row r="1806" spans="1:3" x14ac:dyDescent="0.25">
      <c r="A1806"/>
      <c r="B1806"/>
      <c r="C1806"/>
    </row>
    <row r="1807" spans="1:3" x14ac:dyDescent="0.25">
      <c r="A1807"/>
      <c r="B1807"/>
      <c r="C1807"/>
    </row>
    <row r="1808" spans="1:3" x14ac:dyDescent="0.25">
      <c r="A1808"/>
      <c r="B1808"/>
      <c r="C1808"/>
    </row>
    <row r="1809" spans="1:3" x14ac:dyDescent="0.25">
      <c r="A1809"/>
      <c r="B1809"/>
      <c r="C1809"/>
    </row>
    <row r="1810" spans="1:3" x14ac:dyDescent="0.25">
      <c r="A1810"/>
      <c r="B1810"/>
      <c r="C1810"/>
    </row>
    <row r="1811" spans="1:3" x14ac:dyDescent="0.25">
      <c r="A1811"/>
      <c r="B1811"/>
      <c r="C1811"/>
    </row>
    <row r="1812" spans="1:3" x14ac:dyDescent="0.25">
      <c r="A1812"/>
      <c r="B1812"/>
      <c r="C1812"/>
    </row>
    <row r="1813" spans="1:3" x14ac:dyDescent="0.25">
      <c r="A1813"/>
      <c r="B1813"/>
      <c r="C1813"/>
    </row>
    <row r="1814" spans="1:3" x14ac:dyDescent="0.25">
      <c r="A1814"/>
      <c r="B1814"/>
      <c r="C1814"/>
    </row>
    <row r="1815" spans="1:3" x14ac:dyDescent="0.25">
      <c r="A1815"/>
      <c r="B1815"/>
      <c r="C1815"/>
    </row>
    <row r="1816" spans="1:3" x14ac:dyDescent="0.25">
      <c r="A1816"/>
      <c r="B1816"/>
      <c r="C1816"/>
    </row>
    <row r="1817" spans="1:3" x14ac:dyDescent="0.25">
      <c r="A1817"/>
      <c r="B1817"/>
      <c r="C1817"/>
    </row>
    <row r="1818" spans="1:3" x14ac:dyDescent="0.25">
      <c r="A1818"/>
      <c r="B1818"/>
      <c r="C1818"/>
    </row>
    <row r="1819" spans="1:3" x14ac:dyDescent="0.25">
      <c r="A1819"/>
      <c r="B1819"/>
      <c r="C1819"/>
    </row>
    <row r="1820" spans="1:3" x14ac:dyDescent="0.25">
      <c r="A1820"/>
      <c r="B1820"/>
      <c r="C1820"/>
    </row>
    <row r="1821" spans="1:3" x14ac:dyDescent="0.25">
      <c r="A1821"/>
      <c r="B1821"/>
      <c r="C1821"/>
    </row>
    <row r="1822" spans="1:3" x14ac:dyDescent="0.25">
      <c r="A1822"/>
      <c r="B1822"/>
      <c r="C1822"/>
    </row>
    <row r="1823" spans="1:3" x14ac:dyDescent="0.25">
      <c r="A1823"/>
      <c r="B1823"/>
      <c r="C1823"/>
    </row>
    <row r="1824" spans="1:3" x14ac:dyDescent="0.25">
      <c r="A1824"/>
      <c r="B1824"/>
      <c r="C1824"/>
    </row>
    <row r="1825" spans="1:3" x14ac:dyDescent="0.25">
      <c r="A1825"/>
      <c r="B1825"/>
      <c r="C1825"/>
    </row>
    <row r="1826" spans="1:3" x14ac:dyDescent="0.25">
      <c r="A1826"/>
      <c r="B1826"/>
      <c r="C1826"/>
    </row>
    <row r="1827" spans="1:3" x14ac:dyDescent="0.25">
      <c r="A1827"/>
      <c r="B1827"/>
      <c r="C1827"/>
    </row>
    <row r="1828" spans="1:3" x14ac:dyDescent="0.25">
      <c r="A1828"/>
      <c r="B1828"/>
      <c r="C1828"/>
    </row>
    <row r="1829" spans="1:3" x14ac:dyDescent="0.25">
      <c r="A1829"/>
      <c r="B1829"/>
      <c r="C1829"/>
    </row>
    <row r="1830" spans="1:3" x14ac:dyDescent="0.25">
      <c r="A1830"/>
      <c r="B1830"/>
      <c r="C1830"/>
    </row>
    <row r="1831" spans="1:3" x14ac:dyDescent="0.25">
      <c r="A1831"/>
      <c r="B1831"/>
      <c r="C1831"/>
    </row>
    <row r="1832" spans="1:3" x14ac:dyDescent="0.25">
      <c r="A1832"/>
      <c r="B1832"/>
      <c r="C1832"/>
    </row>
    <row r="1833" spans="1:3" x14ac:dyDescent="0.25">
      <c r="A1833"/>
      <c r="B1833"/>
      <c r="C1833"/>
    </row>
    <row r="1834" spans="1:3" x14ac:dyDescent="0.25">
      <c r="A1834"/>
      <c r="B1834"/>
      <c r="C1834"/>
    </row>
    <row r="1835" spans="1:3" x14ac:dyDescent="0.25">
      <c r="A1835"/>
      <c r="B1835"/>
      <c r="C1835"/>
    </row>
    <row r="1836" spans="1:3" x14ac:dyDescent="0.25">
      <c r="A1836"/>
      <c r="B1836"/>
      <c r="C1836"/>
    </row>
    <row r="1837" spans="1:3" x14ac:dyDescent="0.25">
      <c r="A1837"/>
      <c r="B1837"/>
      <c r="C1837"/>
    </row>
    <row r="1838" spans="1:3" x14ac:dyDescent="0.25">
      <c r="A1838"/>
      <c r="B1838"/>
      <c r="C1838"/>
    </row>
    <row r="1839" spans="1:3" x14ac:dyDescent="0.25">
      <c r="A1839"/>
      <c r="B1839"/>
      <c r="C1839"/>
    </row>
    <row r="1840" spans="1:3" x14ac:dyDescent="0.25">
      <c r="A1840"/>
      <c r="B1840"/>
      <c r="C1840"/>
    </row>
    <row r="1841" spans="1:3" x14ac:dyDescent="0.25">
      <c r="A1841"/>
      <c r="B1841"/>
      <c r="C1841"/>
    </row>
    <row r="1842" spans="1:3" x14ac:dyDescent="0.25">
      <c r="A1842"/>
      <c r="B1842"/>
      <c r="C1842"/>
    </row>
    <row r="1843" spans="1:3" x14ac:dyDescent="0.25">
      <c r="A1843"/>
      <c r="B1843"/>
      <c r="C1843"/>
    </row>
    <row r="1844" spans="1:3" x14ac:dyDescent="0.25">
      <c r="A1844"/>
      <c r="B1844"/>
      <c r="C1844"/>
    </row>
    <row r="1845" spans="1:3" x14ac:dyDescent="0.25">
      <c r="A1845"/>
      <c r="B1845"/>
      <c r="C1845"/>
    </row>
    <row r="1846" spans="1:3" x14ac:dyDescent="0.25">
      <c r="A1846"/>
      <c r="B1846"/>
      <c r="C1846"/>
    </row>
    <row r="1847" spans="1:3" x14ac:dyDescent="0.25">
      <c r="A1847"/>
      <c r="B1847"/>
      <c r="C1847"/>
    </row>
    <row r="1848" spans="1:3" x14ac:dyDescent="0.25">
      <c r="A1848"/>
      <c r="B1848"/>
      <c r="C1848"/>
    </row>
    <row r="1849" spans="1:3" x14ac:dyDescent="0.25">
      <c r="A1849"/>
      <c r="B1849"/>
      <c r="C1849"/>
    </row>
    <row r="1850" spans="1:3" x14ac:dyDescent="0.25">
      <c r="A1850"/>
      <c r="B1850"/>
      <c r="C1850"/>
    </row>
    <row r="1851" spans="1:3" x14ac:dyDescent="0.25">
      <c r="A1851"/>
      <c r="B1851"/>
      <c r="C1851"/>
    </row>
    <row r="1852" spans="1:3" x14ac:dyDescent="0.25">
      <c r="A1852"/>
      <c r="B1852"/>
      <c r="C1852"/>
    </row>
    <row r="1853" spans="1:3" x14ac:dyDescent="0.25">
      <c r="A1853"/>
      <c r="B1853"/>
      <c r="C1853"/>
    </row>
    <row r="1854" spans="1:3" x14ac:dyDescent="0.25">
      <c r="A1854"/>
      <c r="B1854"/>
      <c r="C1854"/>
    </row>
    <row r="1855" spans="1:3" x14ac:dyDescent="0.25">
      <c r="A1855"/>
      <c r="B1855"/>
      <c r="C1855"/>
    </row>
    <row r="1856" spans="1:3" x14ac:dyDescent="0.25">
      <c r="A1856"/>
      <c r="B1856"/>
      <c r="C1856"/>
    </row>
    <row r="1857" spans="1:3" x14ac:dyDescent="0.25">
      <c r="A1857"/>
      <c r="B1857"/>
      <c r="C1857"/>
    </row>
    <row r="1858" spans="1:3" x14ac:dyDescent="0.25">
      <c r="A1858"/>
      <c r="B1858"/>
      <c r="C1858"/>
    </row>
    <row r="1859" spans="1:3" x14ac:dyDescent="0.25">
      <c r="A1859"/>
      <c r="B1859"/>
      <c r="C1859"/>
    </row>
    <row r="1860" spans="1:3" x14ac:dyDescent="0.25">
      <c r="A1860"/>
      <c r="B1860"/>
      <c r="C1860"/>
    </row>
    <row r="1861" spans="1:3" x14ac:dyDescent="0.25">
      <c r="A1861"/>
      <c r="B1861"/>
      <c r="C1861"/>
    </row>
    <row r="1862" spans="1:3" x14ac:dyDescent="0.25">
      <c r="A1862"/>
      <c r="B1862"/>
      <c r="C1862"/>
    </row>
    <row r="1863" spans="1:3" x14ac:dyDescent="0.25">
      <c r="A1863"/>
      <c r="B1863"/>
      <c r="C1863"/>
    </row>
    <row r="1864" spans="1:3" x14ac:dyDescent="0.25">
      <c r="A1864"/>
      <c r="B1864"/>
      <c r="C1864"/>
    </row>
    <row r="1865" spans="1:3" x14ac:dyDescent="0.25">
      <c r="A1865"/>
      <c r="B1865"/>
      <c r="C1865"/>
    </row>
    <row r="1866" spans="1:3" x14ac:dyDescent="0.25">
      <c r="A1866"/>
      <c r="B1866"/>
      <c r="C1866"/>
    </row>
    <row r="1867" spans="1:3" x14ac:dyDescent="0.25">
      <c r="A1867"/>
      <c r="B1867"/>
      <c r="C1867"/>
    </row>
    <row r="1868" spans="1:3" x14ac:dyDescent="0.25">
      <c r="A1868"/>
      <c r="B1868"/>
      <c r="C1868"/>
    </row>
    <row r="1869" spans="1:3" x14ac:dyDescent="0.25">
      <c r="A1869"/>
      <c r="B1869"/>
      <c r="C1869"/>
    </row>
    <row r="1870" spans="1:3" x14ac:dyDescent="0.25">
      <c r="A1870"/>
      <c r="B1870"/>
      <c r="C1870"/>
    </row>
    <row r="1871" spans="1:3" x14ac:dyDescent="0.25">
      <c r="A1871"/>
      <c r="B1871"/>
      <c r="C1871"/>
    </row>
    <row r="1872" spans="1:3" x14ac:dyDescent="0.25">
      <c r="A1872"/>
      <c r="B1872"/>
      <c r="C1872"/>
    </row>
    <row r="1873" spans="1:3" x14ac:dyDescent="0.25">
      <c r="A1873"/>
      <c r="B1873"/>
      <c r="C1873"/>
    </row>
    <row r="1874" spans="1:3" x14ac:dyDescent="0.25">
      <c r="A1874"/>
      <c r="B1874"/>
      <c r="C1874"/>
    </row>
    <row r="1875" spans="1:3" x14ac:dyDescent="0.25">
      <c r="A1875"/>
      <c r="B1875"/>
      <c r="C1875"/>
    </row>
    <row r="1876" spans="1:3" x14ac:dyDescent="0.25">
      <c r="A1876"/>
      <c r="B1876"/>
      <c r="C1876"/>
    </row>
    <row r="1877" spans="1:3" x14ac:dyDescent="0.25">
      <c r="A1877"/>
      <c r="B1877"/>
      <c r="C1877"/>
    </row>
    <row r="1878" spans="1:3" x14ac:dyDescent="0.25">
      <c r="A1878"/>
      <c r="B1878"/>
      <c r="C1878"/>
    </row>
    <row r="1879" spans="1:3" x14ac:dyDescent="0.25">
      <c r="A1879"/>
      <c r="B1879"/>
      <c r="C1879"/>
    </row>
    <row r="1880" spans="1:3" x14ac:dyDescent="0.25">
      <c r="A1880"/>
      <c r="B1880"/>
      <c r="C1880"/>
    </row>
    <row r="1881" spans="1:3" x14ac:dyDescent="0.25">
      <c r="A1881"/>
      <c r="B1881"/>
      <c r="C1881"/>
    </row>
    <row r="1882" spans="1:3" x14ac:dyDescent="0.25">
      <c r="A1882"/>
      <c r="B1882"/>
      <c r="C1882"/>
    </row>
    <row r="1883" spans="1:3" x14ac:dyDescent="0.25">
      <c r="A1883"/>
      <c r="B1883"/>
      <c r="C1883"/>
    </row>
    <row r="1884" spans="1:3" x14ac:dyDescent="0.25">
      <c r="A1884"/>
      <c r="B1884"/>
      <c r="C1884"/>
    </row>
    <row r="1885" spans="1:3" x14ac:dyDescent="0.25">
      <c r="A1885"/>
      <c r="B1885"/>
      <c r="C1885"/>
    </row>
    <row r="1886" spans="1:3" x14ac:dyDescent="0.25">
      <c r="A1886"/>
      <c r="B1886"/>
      <c r="C1886"/>
    </row>
    <row r="1887" spans="1:3" x14ac:dyDescent="0.25">
      <c r="A1887"/>
      <c r="B1887"/>
      <c r="C1887"/>
    </row>
    <row r="1888" spans="1:3" x14ac:dyDescent="0.25">
      <c r="A1888"/>
      <c r="B1888"/>
      <c r="C1888"/>
    </row>
    <row r="1889" spans="1:3" x14ac:dyDescent="0.25">
      <c r="A1889"/>
      <c r="B1889"/>
      <c r="C1889"/>
    </row>
    <row r="1890" spans="1:3" x14ac:dyDescent="0.25">
      <c r="A1890"/>
      <c r="B1890"/>
      <c r="C1890"/>
    </row>
    <row r="1891" spans="1:3" x14ac:dyDescent="0.25">
      <c r="A1891"/>
      <c r="B1891"/>
      <c r="C1891"/>
    </row>
    <row r="1892" spans="1:3" x14ac:dyDescent="0.25">
      <c r="A1892"/>
      <c r="B1892"/>
      <c r="C1892"/>
    </row>
    <row r="1893" spans="1:3" x14ac:dyDescent="0.25">
      <c r="A1893"/>
      <c r="B1893"/>
      <c r="C1893"/>
    </row>
    <row r="1894" spans="1:3" x14ac:dyDescent="0.25">
      <c r="A1894"/>
      <c r="B1894"/>
      <c r="C1894"/>
    </row>
    <row r="1895" spans="1:3" x14ac:dyDescent="0.25">
      <c r="A1895"/>
      <c r="B1895"/>
      <c r="C1895"/>
    </row>
    <row r="1896" spans="1:3" x14ac:dyDescent="0.25">
      <c r="A1896"/>
      <c r="B1896"/>
      <c r="C1896"/>
    </row>
    <row r="1897" spans="1:3" x14ac:dyDescent="0.25">
      <c r="A1897"/>
      <c r="B1897"/>
      <c r="C1897"/>
    </row>
    <row r="1898" spans="1:3" x14ac:dyDescent="0.25">
      <c r="A1898"/>
      <c r="B1898"/>
      <c r="C1898"/>
    </row>
    <row r="1899" spans="1:3" x14ac:dyDescent="0.25">
      <c r="A1899"/>
      <c r="B1899"/>
      <c r="C1899"/>
    </row>
    <row r="1900" spans="1:3" x14ac:dyDescent="0.25">
      <c r="A1900"/>
      <c r="B1900"/>
      <c r="C1900"/>
    </row>
    <row r="1901" spans="1:3" x14ac:dyDescent="0.25">
      <c r="A1901"/>
      <c r="B1901"/>
      <c r="C1901"/>
    </row>
    <row r="1902" spans="1:3" x14ac:dyDescent="0.25">
      <c r="A1902"/>
      <c r="B1902"/>
      <c r="C1902"/>
    </row>
    <row r="1903" spans="1:3" x14ac:dyDescent="0.25">
      <c r="A1903"/>
      <c r="B1903"/>
      <c r="C1903"/>
    </row>
    <row r="1904" spans="1:3" x14ac:dyDescent="0.25">
      <c r="A1904"/>
      <c r="B1904"/>
      <c r="C1904"/>
    </row>
    <row r="1905" spans="1:3" x14ac:dyDescent="0.25">
      <c r="A1905"/>
      <c r="B1905"/>
      <c r="C1905"/>
    </row>
    <row r="1906" spans="1:3" x14ac:dyDescent="0.25">
      <c r="A1906"/>
      <c r="B1906"/>
      <c r="C1906"/>
    </row>
    <row r="1907" spans="1:3" x14ac:dyDescent="0.25">
      <c r="A1907"/>
      <c r="B1907"/>
      <c r="C1907"/>
    </row>
    <row r="1908" spans="1:3" x14ac:dyDescent="0.25">
      <c r="A1908"/>
      <c r="B1908"/>
      <c r="C1908"/>
    </row>
    <row r="1909" spans="1:3" x14ac:dyDescent="0.25">
      <c r="A1909"/>
      <c r="B1909"/>
      <c r="C1909"/>
    </row>
    <row r="1910" spans="1:3" x14ac:dyDescent="0.25">
      <c r="A1910"/>
      <c r="B1910"/>
      <c r="C1910"/>
    </row>
    <row r="1911" spans="1:3" x14ac:dyDescent="0.25">
      <c r="A1911"/>
      <c r="B1911"/>
      <c r="C1911"/>
    </row>
    <row r="1912" spans="1:3" x14ac:dyDescent="0.25">
      <c r="A1912"/>
      <c r="B1912"/>
      <c r="C1912"/>
    </row>
    <row r="1913" spans="1:3" x14ac:dyDescent="0.25">
      <c r="A1913"/>
      <c r="B1913"/>
      <c r="C1913"/>
    </row>
    <row r="1914" spans="1:3" x14ac:dyDescent="0.25">
      <c r="A1914"/>
      <c r="B1914"/>
      <c r="C1914"/>
    </row>
    <row r="1915" spans="1:3" x14ac:dyDescent="0.25">
      <c r="A1915"/>
      <c r="B1915"/>
      <c r="C1915"/>
    </row>
    <row r="1916" spans="1:3" x14ac:dyDescent="0.25">
      <c r="A1916"/>
      <c r="B1916"/>
      <c r="C1916"/>
    </row>
    <row r="1917" spans="1:3" x14ac:dyDescent="0.25">
      <c r="A1917"/>
      <c r="B1917"/>
      <c r="C1917"/>
    </row>
    <row r="1918" spans="1:3" x14ac:dyDescent="0.25">
      <c r="A1918"/>
      <c r="B1918"/>
      <c r="C1918"/>
    </row>
    <row r="1919" spans="1:3" x14ac:dyDescent="0.25">
      <c r="A1919"/>
      <c r="B1919"/>
      <c r="C1919"/>
    </row>
    <row r="1920" spans="1:3" x14ac:dyDescent="0.25">
      <c r="A1920"/>
      <c r="B1920"/>
      <c r="C1920"/>
    </row>
    <row r="1921" spans="1:3" x14ac:dyDescent="0.25">
      <c r="A1921"/>
      <c r="B1921"/>
      <c r="C1921"/>
    </row>
    <row r="1922" spans="1:3" x14ac:dyDescent="0.25">
      <c r="A1922"/>
      <c r="B1922"/>
      <c r="C1922"/>
    </row>
    <row r="1923" spans="1:3" x14ac:dyDescent="0.25">
      <c r="A1923"/>
      <c r="B1923"/>
      <c r="C1923"/>
    </row>
    <row r="1924" spans="1:3" x14ac:dyDescent="0.25">
      <c r="A1924"/>
      <c r="B1924"/>
      <c r="C1924"/>
    </row>
    <row r="1925" spans="1:3" x14ac:dyDescent="0.25">
      <c r="A1925"/>
      <c r="B1925"/>
      <c r="C1925"/>
    </row>
    <row r="1926" spans="1:3" x14ac:dyDescent="0.25">
      <c r="A1926"/>
      <c r="B1926"/>
      <c r="C1926"/>
    </row>
    <row r="1927" spans="1:3" x14ac:dyDescent="0.25">
      <c r="A1927"/>
      <c r="B1927"/>
      <c r="C1927"/>
    </row>
    <row r="1928" spans="1:3" x14ac:dyDescent="0.25">
      <c r="A1928"/>
      <c r="B1928"/>
      <c r="C1928"/>
    </row>
    <row r="1929" spans="1:3" x14ac:dyDescent="0.25">
      <c r="A1929"/>
      <c r="B1929"/>
      <c r="C1929"/>
    </row>
    <row r="1930" spans="1:3" x14ac:dyDescent="0.25">
      <c r="A1930"/>
      <c r="B1930"/>
      <c r="C1930"/>
    </row>
    <row r="1931" spans="1:3" x14ac:dyDescent="0.25">
      <c r="A1931"/>
      <c r="B1931"/>
      <c r="C1931"/>
    </row>
    <row r="1932" spans="1:3" x14ac:dyDescent="0.25">
      <c r="A1932"/>
      <c r="B1932"/>
      <c r="C1932"/>
    </row>
    <row r="1933" spans="1:3" x14ac:dyDescent="0.25">
      <c r="A1933"/>
      <c r="B1933"/>
      <c r="C1933"/>
    </row>
    <row r="1934" spans="1:3" x14ac:dyDescent="0.25">
      <c r="A1934"/>
      <c r="B1934"/>
      <c r="C1934"/>
    </row>
    <row r="1935" spans="1:3" x14ac:dyDescent="0.25">
      <c r="A1935"/>
      <c r="B1935"/>
      <c r="C1935"/>
    </row>
    <row r="1936" spans="1:3" x14ac:dyDescent="0.25">
      <c r="A1936"/>
      <c r="B1936"/>
      <c r="C1936"/>
    </row>
    <row r="1937" spans="1:3" x14ac:dyDescent="0.25">
      <c r="A1937"/>
      <c r="B1937"/>
      <c r="C1937"/>
    </row>
    <row r="1938" spans="1:3" x14ac:dyDescent="0.25">
      <c r="A1938"/>
      <c r="B1938"/>
      <c r="C1938"/>
    </row>
    <row r="1939" spans="1:3" x14ac:dyDescent="0.25">
      <c r="A1939"/>
      <c r="B1939"/>
      <c r="C1939"/>
    </row>
    <row r="1940" spans="1:3" x14ac:dyDescent="0.25">
      <c r="A1940"/>
      <c r="B1940"/>
      <c r="C1940"/>
    </row>
    <row r="1941" spans="1:3" x14ac:dyDescent="0.25">
      <c r="A1941"/>
      <c r="B1941"/>
      <c r="C1941"/>
    </row>
    <row r="1942" spans="1:3" x14ac:dyDescent="0.25">
      <c r="A1942"/>
      <c r="B1942"/>
      <c r="C1942"/>
    </row>
    <row r="1943" spans="1:3" x14ac:dyDescent="0.25">
      <c r="A1943"/>
      <c r="B1943"/>
      <c r="C1943"/>
    </row>
    <row r="1944" spans="1:3" x14ac:dyDescent="0.25">
      <c r="A1944"/>
      <c r="B1944"/>
      <c r="C1944"/>
    </row>
    <row r="1945" spans="1:3" x14ac:dyDescent="0.25">
      <c r="A1945"/>
      <c r="B1945"/>
      <c r="C1945"/>
    </row>
    <row r="1946" spans="1:3" x14ac:dyDescent="0.25">
      <c r="A1946"/>
      <c r="B1946"/>
      <c r="C1946"/>
    </row>
    <row r="1947" spans="1:3" x14ac:dyDescent="0.25">
      <c r="A1947"/>
      <c r="B1947"/>
      <c r="C1947"/>
    </row>
    <row r="1948" spans="1:3" x14ac:dyDescent="0.25">
      <c r="A1948"/>
      <c r="B1948"/>
      <c r="C1948"/>
    </row>
    <row r="1949" spans="1:3" x14ac:dyDescent="0.25">
      <c r="A1949"/>
      <c r="B1949"/>
      <c r="C1949"/>
    </row>
    <row r="1950" spans="1:3" x14ac:dyDescent="0.25">
      <c r="A1950"/>
      <c r="B1950"/>
      <c r="C1950"/>
    </row>
    <row r="1951" spans="1:3" x14ac:dyDescent="0.25">
      <c r="A1951"/>
      <c r="B1951"/>
      <c r="C1951"/>
    </row>
    <row r="1952" spans="1:3" x14ac:dyDescent="0.25">
      <c r="A1952"/>
      <c r="B1952"/>
      <c r="C1952"/>
    </row>
    <row r="1953" spans="1:3" x14ac:dyDescent="0.25">
      <c r="A1953"/>
      <c r="B1953"/>
      <c r="C1953"/>
    </row>
    <row r="1954" spans="1:3" x14ac:dyDescent="0.25">
      <c r="A1954"/>
      <c r="B1954"/>
      <c r="C1954"/>
    </row>
    <row r="1955" spans="1:3" x14ac:dyDescent="0.25">
      <c r="A1955"/>
      <c r="B1955"/>
      <c r="C1955"/>
    </row>
    <row r="1956" spans="1:3" x14ac:dyDescent="0.25">
      <c r="A1956"/>
      <c r="B1956"/>
      <c r="C1956"/>
    </row>
    <row r="1957" spans="1:3" x14ac:dyDescent="0.25">
      <c r="A1957"/>
      <c r="B1957"/>
      <c r="C1957"/>
    </row>
    <row r="1958" spans="1:3" x14ac:dyDescent="0.25">
      <c r="A1958"/>
      <c r="B1958"/>
      <c r="C1958"/>
    </row>
    <row r="1959" spans="1:3" x14ac:dyDescent="0.25">
      <c r="A1959"/>
      <c r="B1959"/>
      <c r="C1959"/>
    </row>
    <row r="1960" spans="1:3" x14ac:dyDescent="0.25">
      <c r="A1960"/>
      <c r="B1960"/>
      <c r="C1960"/>
    </row>
    <row r="1961" spans="1:3" x14ac:dyDescent="0.25">
      <c r="A1961"/>
      <c r="B1961"/>
      <c r="C1961"/>
    </row>
    <row r="1962" spans="1:3" x14ac:dyDescent="0.25">
      <c r="A1962"/>
      <c r="B1962"/>
      <c r="C1962"/>
    </row>
    <row r="1963" spans="1:3" x14ac:dyDescent="0.25">
      <c r="A1963"/>
      <c r="B1963"/>
      <c r="C1963"/>
    </row>
    <row r="1964" spans="1:3" x14ac:dyDescent="0.25">
      <c r="A1964"/>
      <c r="B1964"/>
      <c r="C1964"/>
    </row>
    <row r="1965" spans="1:3" x14ac:dyDescent="0.25">
      <c r="A1965"/>
      <c r="B1965"/>
      <c r="C1965"/>
    </row>
    <row r="1966" spans="1:3" x14ac:dyDescent="0.25">
      <c r="A1966"/>
      <c r="B1966"/>
      <c r="C1966"/>
    </row>
    <row r="1967" spans="1:3" x14ac:dyDescent="0.25">
      <c r="A1967"/>
      <c r="B1967"/>
      <c r="C1967"/>
    </row>
    <row r="1968" spans="1:3" x14ac:dyDescent="0.25">
      <c r="A1968"/>
      <c r="B1968"/>
      <c r="C1968"/>
    </row>
    <row r="1969" spans="1:3" x14ac:dyDescent="0.25">
      <c r="A1969"/>
      <c r="B1969"/>
      <c r="C1969"/>
    </row>
    <row r="1970" spans="1:3" x14ac:dyDescent="0.25">
      <c r="A1970"/>
      <c r="B1970"/>
      <c r="C1970"/>
    </row>
    <row r="1971" spans="1:3" x14ac:dyDescent="0.25">
      <c r="A1971"/>
      <c r="B1971"/>
      <c r="C1971"/>
    </row>
    <row r="1972" spans="1:3" x14ac:dyDescent="0.25">
      <c r="A1972"/>
      <c r="B1972"/>
      <c r="C1972"/>
    </row>
    <row r="1973" spans="1:3" x14ac:dyDescent="0.25">
      <c r="A1973"/>
      <c r="B1973"/>
      <c r="C1973"/>
    </row>
    <row r="1974" spans="1:3" x14ac:dyDescent="0.25">
      <c r="A1974"/>
      <c r="B1974"/>
      <c r="C1974"/>
    </row>
    <row r="1975" spans="1:3" x14ac:dyDescent="0.25">
      <c r="A1975"/>
      <c r="B1975"/>
      <c r="C1975"/>
    </row>
    <row r="1976" spans="1:3" x14ac:dyDescent="0.25">
      <c r="A1976"/>
      <c r="B1976"/>
      <c r="C1976"/>
    </row>
    <row r="1977" spans="1:3" x14ac:dyDescent="0.25">
      <c r="A1977"/>
      <c r="B1977"/>
      <c r="C1977"/>
    </row>
    <row r="1978" spans="1:3" x14ac:dyDescent="0.25">
      <c r="A1978"/>
      <c r="B1978"/>
      <c r="C1978"/>
    </row>
    <row r="1979" spans="1:3" x14ac:dyDescent="0.25">
      <c r="A1979"/>
      <c r="B1979"/>
      <c r="C1979"/>
    </row>
    <row r="1980" spans="1:3" x14ac:dyDescent="0.25">
      <c r="A1980"/>
      <c r="B1980"/>
      <c r="C1980"/>
    </row>
    <row r="1981" spans="1:3" x14ac:dyDescent="0.25">
      <c r="A1981"/>
      <c r="B1981"/>
      <c r="C1981"/>
    </row>
    <row r="1982" spans="1:3" x14ac:dyDescent="0.25">
      <c r="A1982"/>
      <c r="B1982"/>
      <c r="C1982"/>
    </row>
    <row r="1983" spans="1:3" x14ac:dyDescent="0.25">
      <c r="A1983"/>
      <c r="B1983"/>
      <c r="C1983"/>
    </row>
    <row r="1984" spans="1:3" x14ac:dyDescent="0.25">
      <c r="A1984"/>
      <c r="B1984"/>
      <c r="C1984"/>
    </row>
    <row r="1985" spans="1:3" x14ac:dyDescent="0.25">
      <c r="A1985"/>
      <c r="B1985"/>
      <c r="C1985"/>
    </row>
    <row r="1986" spans="1:3" x14ac:dyDescent="0.25">
      <c r="A1986"/>
      <c r="B1986"/>
      <c r="C1986"/>
    </row>
    <row r="1987" spans="1:3" x14ac:dyDescent="0.25">
      <c r="A1987"/>
      <c r="B1987"/>
      <c r="C1987"/>
    </row>
    <row r="1988" spans="1:3" x14ac:dyDescent="0.25">
      <c r="A1988"/>
      <c r="B1988"/>
      <c r="C1988"/>
    </row>
    <row r="1989" spans="1:3" x14ac:dyDescent="0.25">
      <c r="A1989"/>
      <c r="B1989"/>
      <c r="C1989"/>
    </row>
    <row r="1990" spans="1:3" x14ac:dyDescent="0.25">
      <c r="A1990"/>
      <c r="B1990"/>
      <c r="C1990"/>
    </row>
    <row r="1991" spans="1:3" x14ac:dyDescent="0.25">
      <c r="A1991"/>
      <c r="B1991"/>
      <c r="C1991"/>
    </row>
    <row r="1992" spans="1:3" x14ac:dyDescent="0.25">
      <c r="A1992"/>
      <c r="B1992"/>
      <c r="C1992"/>
    </row>
    <row r="1993" spans="1:3" x14ac:dyDescent="0.25">
      <c r="A1993"/>
      <c r="B1993"/>
      <c r="C1993"/>
    </row>
    <row r="1994" spans="1:3" x14ac:dyDescent="0.25">
      <c r="A1994"/>
      <c r="B1994"/>
      <c r="C1994"/>
    </row>
    <row r="1995" spans="1:3" x14ac:dyDescent="0.25">
      <c r="A1995"/>
      <c r="B1995"/>
      <c r="C1995"/>
    </row>
    <row r="1996" spans="1:3" x14ac:dyDescent="0.25">
      <c r="A1996"/>
      <c r="B1996"/>
      <c r="C1996"/>
    </row>
    <row r="1997" spans="1:3" x14ac:dyDescent="0.25">
      <c r="A1997"/>
      <c r="B1997"/>
      <c r="C1997"/>
    </row>
    <row r="1998" spans="1:3" x14ac:dyDescent="0.25">
      <c r="A1998"/>
      <c r="B1998"/>
      <c r="C1998"/>
    </row>
    <row r="1999" spans="1:3" x14ac:dyDescent="0.25">
      <c r="A1999"/>
      <c r="B1999"/>
      <c r="C1999"/>
    </row>
    <row r="2000" spans="1:3" x14ac:dyDescent="0.25">
      <c r="A2000"/>
      <c r="B2000"/>
      <c r="C2000"/>
    </row>
    <row r="2001" spans="1:3" x14ac:dyDescent="0.25">
      <c r="A2001"/>
      <c r="B2001"/>
      <c r="C2001"/>
    </row>
    <row r="2002" spans="1:3" x14ac:dyDescent="0.25">
      <c r="A2002"/>
      <c r="B2002"/>
      <c r="C2002"/>
    </row>
    <row r="2003" spans="1:3" x14ac:dyDescent="0.25">
      <c r="A2003"/>
      <c r="B2003"/>
      <c r="C2003"/>
    </row>
    <row r="2004" spans="1:3" x14ac:dyDescent="0.25">
      <c r="A2004"/>
      <c r="B2004"/>
      <c r="C2004"/>
    </row>
    <row r="2005" spans="1:3" x14ac:dyDescent="0.25">
      <c r="A2005"/>
      <c r="B2005"/>
      <c r="C2005"/>
    </row>
    <row r="2006" spans="1:3" x14ac:dyDescent="0.25">
      <c r="A2006"/>
      <c r="B2006"/>
      <c r="C2006"/>
    </row>
    <row r="2007" spans="1:3" x14ac:dyDescent="0.25">
      <c r="A2007"/>
      <c r="B2007"/>
      <c r="C2007"/>
    </row>
    <row r="2008" spans="1:3" x14ac:dyDescent="0.25">
      <c r="A2008"/>
      <c r="B2008"/>
      <c r="C2008"/>
    </row>
    <row r="2009" spans="1:3" x14ac:dyDescent="0.25">
      <c r="A2009"/>
      <c r="B2009"/>
      <c r="C2009"/>
    </row>
    <row r="2010" spans="1:3" x14ac:dyDescent="0.25">
      <c r="A2010"/>
      <c r="B2010"/>
      <c r="C2010"/>
    </row>
    <row r="2011" spans="1:3" x14ac:dyDescent="0.25">
      <c r="A2011"/>
      <c r="B2011"/>
      <c r="C2011"/>
    </row>
    <row r="2012" spans="1:3" x14ac:dyDescent="0.25">
      <c r="A2012"/>
      <c r="B2012"/>
      <c r="C2012"/>
    </row>
    <row r="2013" spans="1:3" x14ac:dyDescent="0.25">
      <c r="A2013"/>
      <c r="B2013"/>
      <c r="C2013"/>
    </row>
    <row r="2014" spans="1:3" x14ac:dyDescent="0.25">
      <c r="A2014"/>
      <c r="B2014"/>
      <c r="C2014"/>
    </row>
    <row r="2015" spans="1:3" x14ac:dyDescent="0.25">
      <c r="A2015"/>
      <c r="B2015"/>
      <c r="C2015"/>
    </row>
    <row r="2016" spans="1:3" x14ac:dyDescent="0.25">
      <c r="A2016"/>
      <c r="B2016"/>
      <c r="C2016"/>
    </row>
    <row r="2017" spans="1:3" x14ac:dyDescent="0.25">
      <c r="A2017"/>
      <c r="B2017"/>
      <c r="C2017"/>
    </row>
    <row r="2018" spans="1:3" x14ac:dyDescent="0.25">
      <c r="A2018"/>
      <c r="B2018"/>
      <c r="C2018"/>
    </row>
    <row r="2019" spans="1:3" x14ac:dyDescent="0.25">
      <c r="A2019"/>
      <c r="B2019"/>
      <c r="C2019"/>
    </row>
    <row r="2020" spans="1:3" x14ac:dyDescent="0.25">
      <c r="A2020"/>
      <c r="B2020"/>
      <c r="C2020"/>
    </row>
    <row r="2021" spans="1:3" x14ac:dyDescent="0.25">
      <c r="A2021"/>
      <c r="B2021"/>
      <c r="C2021"/>
    </row>
    <row r="2022" spans="1:3" x14ac:dyDescent="0.25">
      <c r="A2022"/>
      <c r="B2022"/>
      <c r="C2022"/>
    </row>
    <row r="2023" spans="1:3" x14ac:dyDescent="0.25">
      <c r="A2023"/>
      <c r="B2023"/>
      <c r="C2023"/>
    </row>
    <row r="2024" spans="1:3" x14ac:dyDescent="0.25">
      <c r="A2024"/>
      <c r="B2024"/>
      <c r="C2024"/>
    </row>
    <row r="2025" spans="1:3" x14ac:dyDescent="0.25">
      <c r="A2025"/>
      <c r="B2025"/>
      <c r="C2025"/>
    </row>
    <row r="2026" spans="1:3" x14ac:dyDescent="0.25">
      <c r="A2026"/>
      <c r="B2026"/>
      <c r="C2026"/>
    </row>
    <row r="2027" spans="1:3" x14ac:dyDescent="0.25">
      <c r="A2027"/>
      <c r="B2027"/>
      <c r="C2027"/>
    </row>
    <row r="2028" spans="1:3" x14ac:dyDescent="0.25">
      <c r="A2028"/>
      <c r="B2028"/>
      <c r="C2028"/>
    </row>
    <row r="2029" spans="1:3" x14ac:dyDescent="0.25">
      <c r="A2029"/>
      <c r="B2029"/>
      <c r="C2029"/>
    </row>
    <row r="2030" spans="1:3" x14ac:dyDescent="0.25">
      <c r="A2030"/>
      <c r="B2030"/>
      <c r="C2030"/>
    </row>
    <row r="2031" spans="1:3" x14ac:dyDescent="0.25">
      <c r="A2031"/>
      <c r="B2031"/>
      <c r="C2031"/>
    </row>
    <row r="2032" spans="1:3" x14ac:dyDescent="0.25">
      <c r="A2032"/>
      <c r="B2032"/>
      <c r="C2032"/>
    </row>
    <row r="2033" spans="1:3" x14ac:dyDescent="0.25">
      <c r="A2033"/>
      <c r="B2033"/>
      <c r="C2033"/>
    </row>
    <row r="2034" spans="1:3" x14ac:dyDescent="0.25">
      <c r="A2034"/>
      <c r="B2034"/>
      <c r="C2034"/>
    </row>
    <row r="2035" spans="1:3" x14ac:dyDescent="0.25">
      <c r="A2035"/>
      <c r="B2035"/>
      <c r="C2035"/>
    </row>
    <row r="2036" spans="1:3" x14ac:dyDescent="0.25">
      <c r="A2036"/>
      <c r="B2036"/>
      <c r="C2036"/>
    </row>
    <row r="2037" spans="1:3" x14ac:dyDescent="0.25">
      <c r="A2037"/>
      <c r="B2037"/>
      <c r="C2037"/>
    </row>
    <row r="2038" spans="1:3" x14ac:dyDescent="0.25">
      <c r="A2038"/>
      <c r="B2038"/>
      <c r="C2038"/>
    </row>
    <row r="2039" spans="1:3" x14ac:dyDescent="0.25">
      <c r="A2039"/>
      <c r="B2039"/>
      <c r="C2039"/>
    </row>
    <row r="2040" spans="1:3" x14ac:dyDescent="0.25">
      <c r="A2040"/>
      <c r="B2040"/>
      <c r="C2040"/>
    </row>
    <row r="2041" spans="1:3" x14ac:dyDescent="0.25">
      <c r="A2041"/>
      <c r="B2041"/>
      <c r="C2041"/>
    </row>
    <row r="2042" spans="1:3" x14ac:dyDescent="0.25">
      <c r="A2042"/>
      <c r="B2042"/>
      <c r="C2042"/>
    </row>
    <row r="2043" spans="1:3" x14ac:dyDescent="0.25">
      <c r="A2043"/>
      <c r="B2043"/>
      <c r="C2043"/>
    </row>
    <row r="2044" spans="1:3" x14ac:dyDescent="0.25">
      <c r="A2044"/>
      <c r="B2044"/>
      <c r="C2044"/>
    </row>
    <row r="2045" spans="1:3" x14ac:dyDescent="0.25">
      <c r="A2045"/>
      <c r="B2045"/>
      <c r="C2045"/>
    </row>
    <row r="2046" spans="1:3" x14ac:dyDescent="0.25">
      <c r="A2046"/>
      <c r="B2046"/>
      <c r="C2046"/>
    </row>
    <row r="2047" spans="1:3" x14ac:dyDescent="0.25">
      <c r="A2047"/>
      <c r="B2047"/>
      <c r="C2047"/>
    </row>
    <row r="2048" spans="1:3" x14ac:dyDescent="0.25">
      <c r="A2048"/>
      <c r="B2048"/>
      <c r="C2048"/>
    </row>
    <row r="2049" spans="1:3" x14ac:dyDescent="0.25">
      <c r="A2049"/>
      <c r="B2049"/>
      <c r="C2049"/>
    </row>
    <row r="2050" spans="1:3" x14ac:dyDescent="0.25">
      <c r="A2050"/>
      <c r="B2050"/>
      <c r="C2050"/>
    </row>
    <row r="2051" spans="1:3" x14ac:dyDescent="0.25">
      <c r="A2051"/>
      <c r="B2051"/>
      <c r="C2051"/>
    </row>
    <row r="2052" spans="1:3" x14ac:dyDescent="0.25">
      <c r="A2052"/>
      <c r="B2052"/>
      <c r="C2052"/>
    </row>
    <row r="2053" spans="1:3" x14ac:dyDescent="0.25">
      <c r="A2053"/>
      <c r="B2053"/>
      <c r="C2053"/>
    </row>
    <row r="2054" spans="1:3" x14ac:dyDescent="0.25">
      <c r="A2054"/>
      <c r="B2054"/>
      <c r="C2054"/>
    </row>
    <row r="2055" spans="1:3" x14ac:dyDescent="0.25">
      <c r="A2055"/>
      <c r="B2055"/>
      <c r="C2055"/>
    </row>
    <row r="2056" spans="1:3" x14ac:dyDescent="0.25">
      <c r="A2056"/>
      <c r="B2056"/>
      <c r="C2056"/>
    </row>
    <row r="2057" spans="1:3" x14ac:dyDescent="0.25">
      <c r="A2057"/>
      <c r="B2057"/>
      <c r="C2057"/>
    </row>
    <row r="2058" spans="1:3" x14ac:dyDescent="0.25">
      <c r="A2058"/>
      <c r="B2058"/>
      <c r="C2058"/>
    </row>
    <row r="2059" spans="1:3" x14ac:dyDescent="0.25">
      <c r="A2059"/>
      <c r="B2059"/>
      <c r="C2059"/>
    </row>
    <row r="2060" spans="1:3" x14ac:dyDescent="0.25">
      <c r="A2060"/>
      <c r="B2060"/>
      <c r="C2060"/>
    </row>
    <row r="2061" spans="1:3" x14ac:dyDescent="0.25">
      <c r="A2061"/>
      <c r="B2061"/>
      <c r="C2061"/>
    </row>
    <row r="2062" spans="1:3" x14ac:dyDescent="0.25">
      <c r="A2062"/>
      <c r="B2062"/>
      <c r="C2062"/>
    </row>
    <row r="2063" spans="1:3" x14ac:dyDescent="0.25">
      <c r="A2063"/>
      <c r="B2063"/>
      <c r="C2063"/>
    </row>
    <row r="2064" spans="1:3" x14ac:dyDescent="0.25">
      <c r="A2064"/>
      <c r="B2064"/>
      <c r="C2064"/>
    </row>
    <row r="2065" spans="1:3" x14ac:dyDescent="0.25">
      <c r="A2065"/>
      <c r="B2065"/>
      <c r="C2065"/>
    </row>
    <row r="2066" spans="1:3" x14ac:dyDescent="0.25">
      <c r="A2066"/>
      <c r="B2066"/>
      <c r="C2066"/>
    </row>
    <row r="2067" spans="1:3" x14ac:dyDescent="0.25">
      <c r="A2067"/>
      <c r="B2067"/>
      <c r="C2067"/>
    </row>
    <row r="2068" spans="1:3" x14ac:dyDescent="0.25">
      <c r="A2068"/>
      <c r="B2068"/>
      <c r="C2068"/>
    </row>
    <row r="2069" spans="1:3" x14ac:dyDescent="0.25">
      <c r="A2069"/>
      <c r="B2069"/>
      <c r="C2069"/>
    </row>
    <row r="2070" spans="1:3" x14ac:dyDescent="0.25">
      <c r="A2070"/>
      <c r="B2070"/>
      <c r="C2070"/>
    </row>
    <row r="2071" spans="1:3" x14ac:dyDescent="0.25">
      <c r="A2071"/>
      <c r="B2071"/>
      <c r="C2071"/>
    </row>
    <row r="2072" spans="1:3" x14ac:dyDescent="0.25">
      <c r="A2072"/>
      <c r="B2072"/>
      <c r="C2072"/>
    </row>
    <row r="2073" spans="1:3" x14ac:dyDescent="0.25">
      <c r="A2073"/>
      <c r="B2073"/>
      <c r="C2073"/>
    </row>
    <row r="2074" spans="1:3" x14ac:dyDescent="0.25">
      <c r="A2074"/>
      <c r="B2074"/>
      <c r="C2074"/>
    </row>
    <row r="2075" spans="1:3" x14ac:dyDescent="0.25">
      <c r="A2075"/>
      <c r="B2075"/>
      <c r="C2075"/>
    </row>
    <row r="2076" spans="1:3" x14ac:dyDescent="0.25">
      <c r="A2076"/>
      <c r="B2076"/>
      <c r="C2076"/>
    </row>
    <row r="2077" spans="1:3" x14ac:dyDescent="0.25">
      <c r="A2077"/>
      <c r="B2077"/>
      <c r="C2077"/>
    </row>
    <row r="2078" spans="1:3" x14ac:dyDescent="0.25">
      <c r="A2078"/>
      <c r="B2078"/>
      <c r="C2078"/>
    </row>
    <row r="2079" spans="1:3" x14ac:dyDescent="0.25">
      <c r="A2079"/>
      <c r="B2079"/>
      <c r="C2079"/>
    </row>
    <row r="2080" spans="1:3" x14ac:dyDescent="0.25">
      <c r="A2080"/>
      <c r="B2080"/>
      <c r="C2080"/>
    </row>
    <row r="2081" spans="1:3" x14ac:dyDescent="0.25">
      <c r="A2081"/>
      <c r="B2081"/>
      <c r="C2081"/>
    </row>
    <row r="2082" spans="1:3" x14ac:dyDescent="0.25">
      <c r="A2082"/>
      <c r="B2082"/>
      <c r="C2082"/>
    </row>
    <row r="2083" spans="1:3" x14ac:dyDescent="0.25">
      <c r="A2083"/>
      <c r="B2083"/>
      <c r="C2083"/>
    </row>
    <row r="2084" spans="1:3" x14ac:dyDescent="0.25">
      <c r="A2084"/>
      <c r="B2084"/>
      <c r="C2084"/>
    </row>
    <row r="2085" spans="1:3" x14ac:dyDescent="0.25">
      <c r="A2085"/>
      <c r="B2085"/>
      <c r="C2085"/>
    </row>
    <row r="2086" spans="1:3" x14ac:dyDescent="0.25">
      <c r="A2086"/>
      <c r="B2086"/>
      <c r="C2086"/>
    </row>
    <row r="2087" spans="1:3" x14ac:dyDescent="0.25">
      <c r="A2087"/>
      <c r="B2087"/>
      <c r="C2087"/>
    </row>
    <row r="2088" spans="1:3" x14ac:dyDescent="0.25">
      <c r="A2088"/>
      <c r="B2088"/>
      <c r="C2088"/>
    </row>
    <row r="2089" spans="1:3" x14ac:dyDescent="0.25">
      <c r="A2089"/>
      <c r="B2089"/>
      <c r="C2089"/>
    </row>
    <row r="2090" spans="1:3" x14ac:dyDescent="0.25">
      <c r="A2090"/>
      <c r="B2090"/>
      <c r="C2090"/>
    </row>
    <row r="2091" spans="1:3" x14ac:dyDescent="0.25">
      <c r="A2091"/>
      <c r="B2091"/>
      <c r="C2091"/>
    </row>
    <row r="2092" spans="1:3" x14ac:dyDescent="0.25">
      <c r="A2092"/>
      <c r="B2092"/>
      <c r="C2092"/>
    </row>
    <row r="2093" spans="1:3" x14ac:dyDescent="0.25">
      <c r="A2093"/>
      <c r="B2093"/>
      <c r="C2093"/>
    </row>
    <row r="2094" spans="1:3" x14ac:dyDescent="0.25">
      <c r="A2094"/>
      <c r="B2094"/>
      <c r="C2094"/>
    </row>
    <row r="2095" spans="1:3" x14ac:dyDescent="0.25">
      <c r="A2095"/>
      <c r="B2095"/>
      <c r="C2095"/>
    </row>
    <row r="2096" spans="1:3" x14ac:dyDescent="0.25">
      <c r="A2096"/>
      <c r="B2096"/>
      <c r="C2096"/>
    </row>
    <row r="2097" spans="1:3" x14ac:dyDescent="0.25">
      <c r="A2097"/>
      <c r="B2097"/>
      <c r="C2097"/>
    </row>
    <row r="2098" spans="1:3" x14ac:dyDescent="0.25">
      <c r="A2098"/>
      <c r="B2098"/>
      <c r="C2098"/>
    </row>
    <row r="2099" spans="1:3" x14ac:dyDescent="0.25">
      <c r="A2099"/>
      <c r="B2099"/>
      <c r="C2099"/>
    </row>
    <row r="2100" spans="1:3" x14ac:dyDescent="0.25">
      <c r="A2100"/>
      <c r="B2100"/>
      <c r="C2100"/>
    </row>
    <row r="2101" spans="1:3" x14ac:dyDescent="0.25">
      <c r="A2101"/>
      <c r="B2101"/>
      <c r="C2101"/>
    </row>
    <row r="2102" spans="1:3" x14ac:dyDescent="0.25">
      <c r="A2102"/>
      <c r="B2102"/>
      <c r="C2102"/>
    </row>
    <row r="2103" spans="1:3" x14ac:dyDescent="0.25">
      <c r="A2103"/>
      <c r="B2103"/>
      <c r="C2103"/>
    </row>
    <row r="2104" spans="1:3" x14ac:dyDescent="0.25">
      <c r="A2104"/>
      <c r="B2104"/>
      <c r="C2104"/>
    </row>
    <row r="2105" spans="1:3" x14ac:dyDescent="0.25">
      <c r="A2105"/>
      <c r="B2105"/>
      <c r="C2105"/>
    </row>
    <row r="2106" spans="1:3" x14ac:dyDescent="0.25">
      <c r="A2106"/>
      <c r="B2106"/>
      <c r="C2106"/>
    </row>
    <row r="2107" spans="1:3" x14ac:dyDescent="0.25">
      <c r="A2107"/>
      <c r="B2107"/>
      <c r="C2107"/>
    </row>
    <row r="2108" spans="1:3" x14ac:dyDescent="0.25">
      <c r="A2108"/>
      <c r="B2108"/>
      <c r="C2108"/>
    </row>
    <row r="2109" spans="1:3" x14ac:dyDescent="0.25">
      <c r="A2109"/>
      <c r="B2109"/>
      <c r="C2109"/>
    </row>
    <row r="2110" spans="1:3" x14ac:dyDescent="0.25">
      <c r="A2110"/>
      <c r="B2110"/>
      <c r="C2110"/>
    </row>
    <row r="2111" spans="1:3" x14ac:dyDescent="0.25">
      <c r="A2111"/>
      <c r="B2111"/>
      <c r="C2111"/>
    </row>
    <row r="2112" spans="1:3" x14ac:dyDescent="0.25">
      <c r="A2112"/>
      <c r="B2112"/>
      <c r="C2112"/>
    </row>
    <row r="2113" spans="1:3" x14ac:dyDescent="0.25">
      <c r="A2113"/>
      <c r="B2113"/>
      <c r="C2113"/>
    </row>
    <row r="2114" spans="1:3" x14ac:dyDescent="0.25">
      <c r="A2114"/>
      <c r="B2114"/>
      <c r="C2114"/>
    </row>
    <row r="2115" spans="1:3" x14ac:dyDescent="0.25">
      <c r="A2115"/>
      <c r="B2115"/>
      <c r="C2115"/>
    </row>
    <row r="2116" spans="1:3" x14ac:dyDescent="0.25">
      <c r="A2116"/>
      <c r="B2116"/>
      <c r="C2116"/>
    </row>
    <row r="2117" spans="1:3" x14ac:dyDescent="0.25">
      <c r="A2117"/>
      <c r="B2117"/>
      <c r="C2117"/>
    </row>
    <row r="2118" spans="1:3" x14ac:dyDescent="0.25">
      <c r="A2118"/>
      <c r="B2118"/>
      <c r="C2118"/>
    </row>
    <row r="2119" spans="1:3" x14ac:dyDescent="0.25">
      <c r="A2119"/>
      <c r="B2119"/>
      <c r="C2119"/>
    </row>
    <row r="2120" spans="1:3" x14ac:dyDescent="0.25">
      <c r="A2120"/>
      <c r="B2120"/>
      <c r="C2120"/>
    </row>
    <row r="2121" spans="1:3" x14ac:dyDescent="0.25">
      <c r="A2121"/>
      <c r="B2121"/>
      <c r="C2121"/>
    </row>
    <row r="2122" spans="1:3" x14ac:dyDescent="0.25">
      <c r="A2122"/>
      <c r="B2122"/>
      <c r="C2122"/>
    </row>
    <row r="2123" spans="1:3" x14ac:dyDescent="0.25">
      <c r="A2123"/>
      <c r="B2123"/>
      <c r="C2123"/>
    </row>
    <row r="2124" spans="1:3" x14ac:dyDescent="0.25">
      <c r="A2124"/>
      <c r="B2124"/>
      <c r="C2124"/>
    </row>
    <row r="2125" spans="1:3" x14ac:dyDescent="0.25">
      <c r="A2125"/>
      <c r="B2125"/>
      <c r="C2125"/>
    </row>
    <row r="2126" spans="1:3" x14ac:dyDescent="0.25">
      <c r="A2126"/>
      <c r="B2126"/>
      <c r="C2126"/>
    </row>
    <row r="2127" spans="1:3" x14ac:dyDescent="0.25">
      <c r="A2127"/>
      <c r="B2127"/>
      <c r="C2127"/>
    </row>
    <row r="2128" spans="1:3" x14ac:dyDescent="0.25">
      <c r="A2128"/>
      <c r="B2128"/>
      <c r="C2128"/>
    </row>
    <row r="2129" spans="1:3" x14ac:dyDescent="0.25">
      <c r="A2129"/>
      <c r="B2129"/>
      <c r="C2129"/>
    </row>
    <row r="2130" spans="1:3" x14ac:dyDescent="0.25">
      <c r="A2130"/>
      <c r="B2130"/>
      <c r="C2130"/>
    </row>
    <row r="2131" spans="1:3" x14ac:dyDescent="0.25">
      <c r="A2131"/>
      <c r="B2131"/>
      <c r="C2131"/>
    </row>
    <row r="2132" spans="1:3" x14ac:dyDescent="0.25">
      <c r="A2132"/>
      <c r="B2132"/>
      <c r="C2132"/>
    </row>
    <row r="2133" spans="1:3" x14ac:dyDescent="0.25">
      <c r="A2133"/>
      <c r="B2133"/>
      <c r="C2133"/>
    </row>
    <row r="2134" spans="1:3" x14ac:dyDescent="0.25">
      <c r="A2134"/>
      <c r="B2134"/>
      <c r="C2134"/>
    </row>
    <row r="2135" spans="1:3" x14ac:dyDescent="0.25">
      <c r="A2135"/>
      <c r="B2135"/>
      <c r="C2135"/>
    </row>
    <row r="2136" spans="1:3" x14ac:dyDescent="0.25">
      <c r="A2136"/>
      <c r="B2136"/>
      <c r="C2136"/>
    </row>
    <row r="2137" spans="1:3" x14ac:dyDescent="0.25">
      <c r="A2137"/>
      <c r="B2137"/>
      <c r="C2137"/>
    </row>
    <row r="2138" spans="1:3" x14ac:dyDescent="0.25">
      <c r="A2138"/>
      <c r="B2138"/>
      <c r="C2138"/>
    </row>
    <row r="2139" spans="1:3" x14ac:dyDescent="0.25">
      <c r="A2139"/>
      <c r="B2139"/>
      <c r="C2139"/>
    </row>
    <row r="2140" spans="1:3" x14ac:dyDescent="0.25">
      <c r="A2140"/>
      <c r="B2140"/>
      <c r="C2140"/>
    </row>
    <row r="2141" spans="1:3" x14ac:dyDescent="0.25">
      <c r="A2141"/>
      <c r="B2141"/>
      <c r="C2141"/>
    </row>
    <row r="2142" spans="1:3" x14ac:dyDescent="0.25">
      <c r="A2142"/>
      <c r="B2142"/>
      <c r="C2142"/>
    </row>
    <row r="2143" spans="1:3" x14ac:dyDescent="0.25">
      <c r="A2143"/>
      <c r="B2143"/>
      <c r="C2143"/>
    </row>
    <row r="2144" spans="1:3" x14ac:dyDescent="0.25">
      <c r="A2144"/>
      <c r="B2144"/>
      <c r="C2144"/>
    </row>
    <row r="2145" spans="1:3" x14ac:dyDescent="0.25">
      <c r="A2145"/>
      <c r="B2145"/>
      <c r="C2145"/>
    </row>
    <row r="2146" spans="1:3" x14ac:dyDescent="0.25">
      <c r="A2146"/>
      <c r="B2146"/>
      <c r="C2146"/>
    </row>
    <row r="2147" spans="1:3" x14ac:dyDescent="0.25">
      <c r="A2147"/>
      <c r="B2147"/>
      <c r="C2147"/>
    </row>
    <row r="2148" spans="1:3" x14ac:dyDescent="0.25">
      <c r="A2148"/>
      <c r="B2148"/>
      <c r="C2148"/>
    </row>
    <row r="2149" spans="1:3" x14ac:dyDescent="0.25">
      <c r="A2149"/>
      <c r="B2149"/>
      <c r="C2149"/>
    </row>
    <row r="2150" spans="1:3" x14ac:dyDescent="0.25">
      <c r="A2150"/>
      <c r="B2150"/>
      <c r="C2150"/>
    </row>
    <row r="2151" spans="1:3" x14ac:dyDescent="0.25">
      <c r="A2151"/>
      <c r="B2151"/>
      <c r="C2151"/>
    </row>
    <row r="2152" spans="1:3" x14ac:dyDescent="0.25">
      <c r="A2152"/>
      <c r="B2152"/>
      <c r="C2152"/>
    </row>
    <row r="2153" spans="1:3" x14ac:dyDescent="0.25">
      <c r="A2153"/>
      <c r="B2153"/>
      <c r="C2153"/>
    </row>
    <row r="2154" spans="1:3" x14ac:dyDescent="0.25">
      <c r="A2154"/>
      <c r="B2154"/>
      <c r="C2154"/>
    </row>
    <row r="2155" spans="1:3" x14ac:dyDescent="0.25">
      <c r="A2155"/>
      <c r="B2155"/>
      <c r="C2155"/>
    </row>
    <row r="2156" spans="1:3" x14ac:dyDescent="0.25">
      <c r="A2156"/>
      <c r="B2156"/>
      <c r="C2156"/>
    </row>
    <row r="2157" spans="1:3" x14ac:dyDescent="0.25">
      <c r="A2157"/>
      <c r="B2157"/>
      <c r="C2157"/>
    </row>
    <row r="2158" spans="1:3" x14ac:dyDescent="0.25">
      <c r="A2158"/>
      <c r="B2158"/>
      <c r="C2158"/>
    </row>
    <row r="2159" spans="1:3" x14ac:dyDescent="0.25">
      <c r="A2159"/>
      <c r="B2159"/>
      <c r="C2159"/>
    </row>
    <row r="2160" spans="1:3" x14ac:dyDescent="0.25">
      <c r="A2160"/>
      <c r="B2160"/>
      <c r="C2160"/>
    </row>
    <row r="2161" spans="1:3" x14ac:dyDescent="0.25">
      <c r="A2161"/>
      <c r="B2161"/>
      <c r="C2161"/>
    </row>
    <row r="2162" spans="1:3" x14ac:dyDescent="0.25">
      <c r="A2162"/>
      <c r="B2162"/>
      <c r="C2162"/>
    </row>
    <row r="2163" spans="1:3" x14ac:dyDescent="0.25">
      <c r="A2163"/>
      <c r="B2163"/>
      <c r="C2163"/>
    </row>
    <row r="2164" spans="1:3" x14ac:dyDescent="0.25">
      <c r="A2164"/>
      <c r="B2164"/>
      <c r="C2164"/>
    </row>
    <row r="2165" spans="1:3" x14ac:dyDescent="0.25">
      <c r="A2165"/>
      <c r="B2165"/>
      <c r="C2165"/>
    </row>
    <row r="2166" spans="1:3" x14ac:dyDescent="0.25">
      <c r="A2166"/>
      <c r="B2166"/>
      <c r="C2166"/>
    </row>
    <row r="2167" spans="1:3" x14ac:dyDescent="0.25">
      <c r="A2167"/>
      <c r="B2167"/>
      <c r="C2167"/>
    </row>
    <row r="2168" spans="1:3" x14ac:dyDescent="0.25">
      <c r="A2168"/>
      <c r="B2168"/>
      <c r="C2168"/>
    </row>
    <row r="2169" spans="1:3" x14ac:dyDescent="0.25">
      <c r="A2169"/>
      <c r="B2169"/>
      <c r="C2169"/>
    </row>
    <row r="2170" spans="1:3" x14ac:dyDescent="0.25">
      <c r="A2170"/>
      <c r="B2170"/>
      <c r="C2170"/>
    </row>
    <row r="2171" spans="1:3" x14ac:dyDescent="0.25">
      <c r="A2171"/>
      <c r="B2171"/>
      <c r="C2171"/>
    </row>
    <row r="2172" spans="1:3" x14ac:dyDescent="0.25">
      <c r="A2172"/>
      <c r="B2172"/>
      <c r="C2172"/>
    </row>
    <row r="2173" spans="1:3" x14ac:dyDescent="0.25">
      <c r="A2173"/>
      <c r="B2173"/>
      <c r="C2173"/>
    </row>
    <row r="2174" spans="1:3" x14ac:dyDescent="0.25">
      <c r="A2174"/>
      <c r="B2174"/>
      <c r="C2174"/>
    </row>
    <row r="2175" spans="1:3" x14ac:dyDescent="0.25">
      <c r="A2175"/>
      <c r="B2175"/>
      <c r="C2175"/>
    </row>
    <row r="2176" spans="1:3" x14ac:dyDescent="0.25">
      <c r="A2176"/>
      <c r="B2176"/>
      <c r="C2176"/>
    </row>
    <row r="2177" spans="1:3" x14ac:dyDescent="0.25">
      <c r="A2177"/>
      <c r="B2177"/>
      <c r="C2177"/>
    </row>
    <row r="2178" spans="1:3" x14ac:dyDescent="0.25">
      <c r="A2178"/>
      <c r="B2178"/>
      <c r="C2178"/>
    </row>
    <row r="2179" spans="1:3" x14ac:dyDescent="0.25">
      <c r="A2179"/>
      <c r="B2179"/>
      <c r="C2179"/>
    </row>
    <row r="2180" spans="1:3" x14ac:dyDescent="0.25">
      <c r="A2180"/>
      <c r="B2180"/>
      <c r="C2180"/>
    </row>
    <row r="2181" spans="1:3" x14ac:dyDescent="0.25">
      <c r="A2181"/>
      <c r="B2181"/>
      <c r="C2181"/>
    </row>
    <row r="2182" spans="1:3" x14ac:dyDescent="0.25">
      <c r="A2182"/>
      <c r="B2182"/>
      <c r="C2182"/>
    </row>
    <row r="2183" spans="1:3" x14ac:dyDescent="0.25">
      <c r="A2183"/>
      <c r="B2183"/>
      <c r="C2183"/>
    </row>
    <row r="2184" spans="1:3" x14ac:dyDescent="0.25">
      <c r="A2184"/>
      <c r="B2184"/>
      <c r="C2184"/>
    </row>
    <row r="2185" spans="1:3" x14ac:dyDescent="0.25">
      <c r="A2185"/>
      <c r="B2185"/>
      <c r="C2185"/>
    </row>
    <row r="2186" spans="1:3" x14ac:dyDescent="0.25">
      <c r="A2186"/>
      <c r="B2186"/>
      <c r="C2186"/>
    </row>
    <row r="2187" spans="1:3" x14ac:dyDescent="0.25">
      <c r="A2187"/>
      <c r="B2187"/>
      <c r="C2187"/>
    </row>
    <row r="2188" spans="1:3" x14ac:dyDescent="0.25">
      <c r="A2188"/>
      <c r="B2188"/>
      <c r="C2188"/>
    </row>
    <row r="2189" spans="1:3" x14ac:dyDescent="0.25">
      <c r="A2189"/>
      <c r="B2189"/>
      <c r="C2189"/>
    </row>
    <row r="2190" spans="1:3" x14ac:dyDescent="0.25">
      <c r="A2190"/>
      <c r="B2190"/>
      <c r="C2190"/>
    </row>
    <row r="2191" spans="1:3" x14ac:dyDescent="0.25">
      <c r="A2191"/>
      <c r="B2191"/>
      <c r="C2191"/>
    </row>
    <row r="2192" spans="1:3" x14ac:dyDescent="0.25">
      <c r="A2192"/>
      <c r="B2192"/>
      <c r="C2192"/>
    </row>
    <row r="2193" spans="1:3" x14ac:dyDescent="0.25">
      <c r="A2193"/>
      <c r="B2193"/>
      <c r="C2193"/>
    </row>
    <row r="2194" spans="1:3" x14ac:dyDescent="0.25">
      <c r="A2194"/>
      <c r="B2194"/>
      <c r="C2194"/>
    </row>
    <row r="2195" spans="1:3" x14ac:dyDescent="0.25">
      <c r="A2195"/>
      <c r="B2195"/>
      <c r="C2195"/>
    </row>
    <row r="2196" spans="1:3" x14ac:dyDescent="0.25">
      <c r="A2196"/>
      <c r="B2196"/>
      <c r="C2196"/>
    </row>
    <row r="2197" spans="1:3" x14ac:dyDescent="0.25">
      <c r="A2197"/>
      <c r="B2197"/>
      <c r="C2197"/>
    </row>
    <row r="2198" spans="1:3" x14ac:dyDescent="0.25">
      <c r="A2198"/>
      <c r="B2198"/>
      <c r="C2198"/>
    </row>
    <row r="2199" spans="1:3" x14ac:dyDescent="0.25">
      <c r="A2199"/>
      <c r="B2199"/>
      <c r="C2199"/>
    </row>
    <row r="2200" spans="1:3" x14ac:dyDescent="0.25">
      <c r="A2200"/>
      <c r="B2200"/>
      <c r="C2200"/>
    </row>
    <row r="2201" spans="1:3" x14ac:dyDescent="0.25">
      <c r="A2201"/>
      <c r="B2201"/>
      <c r="C2201"/>
    </row>
    <row r="2202" spans="1:3" x14ac:dyDescent="0.25">
      <c r="A2202"/>
      <c r="B2202"/>
      <c r="C2202"/>
    </row>
    <row r="2203" spans="1:3" x14ac:dyDescent="0.25">
      <c r="A2203"/>
      <c r="B2203"/>
      <c r="C2203"/>
    </row>
    <row r="2204" spans="1:3" x14ac:dyDescent="0.25">
      <c r="A2204"/>
      <c r="B2204"/>
      <c r="C2204"/>
    </row>
    <row r="2205" spans="1:3" x14ac:dyDescent="0.25">
      <c r="A2205"/>
      <c r="B2205"/>
      <c r="C2205"/>
    </row>
    <row r="2206" spans="1:3" x14ac:dyDescent="0.25">
      <c r="A2206"/>
      <c r="B2206"/>
      <c r="C2206"/>
    </row>
    <row r="2207" spans="1:3" x14ac:dyDescent="0.25">
      <c r="A2207"/>
      <c r="B2207"/>
      <c r="C2207"/>
    </row>
    <row r="2208" spans="1:3" x14ac:dyDescent="0.25">
      <c r="A2208"/>
      <c r="B2208"/>
      <c r="C2208"/>
    </row>
    <row r="2209" spans="1:3" x14ac:dyDescent="0.25">
      <c r="A2209"/>
      <c r="B2209"/>
      <c r="C2209"/>
    </row>
    <row r="2210" spans="1:3" x14ac:dyDescent="0.25">
      <c r="A2210"/>
      <c r="B2210"/>
      <c r="C2210"/>
    </row>
    <row r="2211" spans="1:3" x14ac:dyDescent="0.25">
      <c r="A2211"/>
      <c r="B2211"/>
      <c r="C2211"/>
    </row>
    <row r="2212" spans="1:3" x14ac:dyDescent="0.25">
      <c r="A2212"/>
      <c r="B2212"/>
      <c r="C2212"/>
    </row>
    <row r="2213" spans="1:3" x14ac:dyDescent="0.25">
      <c r="A2213"/>
      <c r="B2213"/>
      <c r="C2213"/>
    </row>
    <row r="2214" spans="1:3" x14ac:dyDescent="0.25">
      <c r="A2214"/>
      <c r="B2214"/>
      <c r="C2214"/>
    </row>
    <row r="2215" spans="1:3" x14ac:dyDescent="0.25">
      <c r="A2215"/>
      <c r="B2215"/>
      <c r="C2215"/>
    </row>
    <row r="2216" spans="1:3" x14ac:dyDescent="0.25">
      <c r="A2216"/>
      <c r="B2216"/>
      <c r="C2216"/>
    </row>
    <row r="2217" spans="1:3" x14ac:dyDescent="0.25">
      <c r="A2217"/>
      <c r="B2217"/>
      <c r="C2217"/>
    </row>
    <row r="2218" spans="1:3" x14ac:dyDescent="0.25">
      <c r="A2218"/>
      <c r="B2218"/>
      <c r="C2218"/>
    </row>
    <row r="2219" spans="1:3" x14ac:dyDescent="0.25">
      <c r="A2219"/>
      <c r="B2219"/>
      <c r="C2219"/>
    </row>
    <row r="2220" spans="1:3" x14ac:dyDescent="0.25">
      <c r="A2220"/>
      <c r="B2220"/>
      <c r="C2220"/>
    </row>
    <row r="2221" spans="1:3" x14ac:dyDescent="0.25">
      <c r="A2221"/>
      <c r="B2221"/>
      <c r="C2221"/>
    </row>
    <row r="2222" spans="1:3" x14ac:dyDescent="0.25">
      <c r="A2222"/>
      <c r="B2222"/>
      <c r="C2222"/>
    </row>
    <row r="2223" spans="1:3" x14ac:dyDescent="0.25">
      <c r="A2223"/>
      <c r="B2223"/>
      <c r="C2223"/>
    </row>
    <row r="2224" spans="1:3" x14ac:dyDescent="0.25">
      <c r="A2224"/>
      <c r="B2224"/>
      <c r="C2224"/>
    </row>
    <row r="2225" spans="1:3" x14ac:dyDescent="0.25">
      <c r="A2225"/>
      <c r="B2225"/>
      <c r="C2225"/>
    </row>
    <row r="2226" spans="1:3" x14ac:dyDescent="0.25">
      <c r="A2226"/>
      <c r="B2226"/>
      <c r="C2226"/>
    </row>
    <row r="2227" spans="1:3" x14ac:dyDescent="0.25">
      <c r="A2227"/>
      <c r="B2227"/>
      <c r="C2227"/>
    </row>
    <row r="2228" spans="1:3" x14ac:dyDescent="0.25">
      <c r="A2228"/>
      <c r="B2228"/>
      <c r="C2228"/>
    </row>
    <row r="2229" spans="1:3" x14ac:dyDescent="0.25">
      <c r="A2229"/>
      <c r="B2229"/>
      <c r="C2229"/>
    </row>
    <row r="2230" spans="1:3" x14ac:dyDescent="0.25">
      <c r="A2230"/>
      <c r="B2230"/>
      <c r="C2230"/>
    </row>
    <row r="2231" spans="1:3" x14ac:dyDescent="0.25">
      <c r="A2231"/>
      <c r="B2231"/>
      <c r="C2231"/>
    </row>
    <row r="2232" spans="1:3" x14ac:dyDescent="0.25">
      <c r="A2232"/>
      <c r="B2232"/>
      <c r="C2232"/>
    </row>
    <row r="2233" spans="1:3" x14ac:dyDescent="0.25">
      <c r="A2233"/>
      <c r="B2233"/>
      <c r="C2233"/>
    </row>
    <row r="2234" spans="1:3" x14ac:dyDescent="0.25">
      <c r="A2234"/>
      <c r="B2234"/>
      <c r="C2234"/>
    </row>
    <row r="2235" spans="1:3" x14ac:dyDescent="0.25">
      <c r="A2235"/>
      <c r="B2235"/>
      <c r="C2235"/>
    </row>
    <row r="2236" spans="1:3" x14ac:dyDescent="0.25">
      <c r="A2236"/>
      <c r="B2236"/>
      <c r="C2236"/>
    </row>
    <row r="2237" spans="1:3" x14ac:dyDescent="0.25">
      <c r="A2237"/>
      <c r="B2237"/>
      <c r="C2237"/>
    </row>
    <row r="2238" spans="1:3" x14ac:dyDescent="0.25">
      <c r="A2238"/>
      <c r="B2238"/>
      <c r="C2238"/>
    </row>
    <row r="2239" spans="1:3" x14ac:dyDescent="0.25">
      <c r="A2239"/>
      <c r="B2239"/>
      <c r="C2239"/>
    </row>
    <row r="2240" spans="1:3" x14ac:dyDescent="0.25">
      <c r="A2240"/>
      <c r="B2240"/>
      <c r="C2240"/>
    </row>
    <row r="2241" spans="1:3" x14ac:dyDescent="0.25">
      <c r="A2241"/>
      <c r="B2241"/>
      <c r="C2241"/>
    </row>
    <row r="2242" spans="1:3" x14ac:dyDescent="0.25">
      <c r="A2242"/>
      <c r="B2242"/>
      <c r="C2242"/>
    </row>
    <row r="2243" spans="1:3" x14ac:dyDescent="0.25">
      <c r="A2243"/>
      <c r="B2243"/>
      <c r="C2243"/>
    </row>
    <row r="2244" spans="1:3" x14ac:dyDescent="0.25">
      <c r="A2244"/>
      <c r="B2244"/>
      <c r="C2244"/>
    </row>
    <row r="2245" spans="1:3" x14ac:dyDescent="0.25">
      <c r="A2245"/>
      <c r="B2245"/>
      <c r="C2245"/>
    </row>
    <row r="2246" spans="1:3" x14ac:dyDescent="0.25">
      <c r="A2246"/>
      <c r="B2246"/>
      <c r="C2246"/>
    </row>
    <row r="2247" spans="1:3" x14ac:dyDescent="0.25">
      <c r="A2247"/>
      <c r="B2247"/>
      <c r="C2247"/>
    </row>
    <row r="2248" spans="1:3" x14ac:dyDescent="0.25">
      <c r="A2248"/>
      <c r="B2248"/>
      <c r="C2248"/>
    </row>
    <row r="2249" spans="1:3" x14ac:dyDescent="0.25">
      <c r="A2249"/>
      <c r="B2249"/>
      <c r="C2249"/>
    </row>
    <row r="2250" spans="1:3" x14ac:dyDescent="0.25">
      <c r="A2250"/>
      <c r="B2250"/>
      <c r="C2250"/>
    </row>
    <row r="2251" spans="1:3" x14ac:dyDescent="0.25">
      <c r="A2251"/>
      <c r="B2251"/>
      <c r="C2251"/>
    </row>
    <row r="2252" spans="1:3" x14ac:dyDescent="0.25">
      <c r="A2252"/>
      <c r="B2252"/>
      <c r="C2252"/>
    </row>
    <row r="2253" spans="1:3" x14ac:dyDescent="0.25">
      <c r="A2253"/>
      <c r="B2253"/>
      <c r="C2253"/>
    </row>
    <row r="2254" spans="1:3" x14ac:dyDescent="0.25">
      <c r="A2254"/>
      <c r="B2254"/>
      <c r="C2254"/>
    </row>
    <row r="2255" spans="1:3" x14ac:dyDescent="0.25">
      <c r="A2255"/>
      <c r="B2255"/>
      <c r="C2255"/>
    </row>
    <row r="2256" spans="1:3" x14ac:dyDescent="0.25">
      <c r="A2256"/>
      <c r="B2256"/>
      <c r="C2256"/>
    </row>
    <row r="2257" spans="1:3" x14ac:dyDescent="0.25">
      <c r="A2257"/>
      <c r="B2257"/>
      <c r="C2257"/>
    </row>
    <row r="2258" spans="1:3" x14ac:dyDescent="0.25">
      <c r="A2258"/>
      <c r="B2258"/>
      <c r="C2258"/>
    </row>
    <row r="2259" spans="1:3" x14ac:dyDescent="0.25">
      <c r="A2259"/>
      <c r="B2259"/>
      <c r="C2259"/>
    </row>
    <row r="2260" spans="1:3" x14ac:dyDescent="0.25">
      <c r="A2260"/>
      <c r="B2260"/>
      <c r="C2260"/>
    </row>
    <row r="2261" spans="1:3" x14ac:dyDescent="0.25">
      <c r="A2261"/>
      <c r="B2261"/>
      <c r="C2261"/>
    </row>
    <row r="2262" spans="1:3" x14ac:dyDescent="0.25">
      <c r="A2262"/>
      <c r="B2262"/>
      <c r="C2262"/>
    </row>
    <row r="2263" spans="1:3" x14ac:dyDescent="0.25">
      <c r="A2263"/>
      <c r="B2263"/>
      <c r="C2263"/>
    </row>
    <row r="2264" spans="1:3" x14ac:dyDescent="0.25">
      <c r="A2264"/>
      <c r="B2264"/>
      <c r="C2264"/>
    </row>
    <row r="2265" spans="1:3" x14ac:dyDescent="0.25">
      <c r="A2265"/>
      <c r="B2265"/>
      <c r="C2265"/>
    </row>
    <row r="2266" spans="1:3" x14ac:dyDescent="0.25">
      <c r="A2266"/>
      <c r="B2266"/>
      <c r="C2266"/>
    </row>
    <row r="2267" spans="1:3" x14ac:dyDescent="0.25">
      <c r="A2267"/>
      <c r="B2267"/>
      <c r="C2267"/>
    </row>
    <row r="2268" spans="1:3" x14ac:dyDescent="0.25">
      <c r="A2268"/>
      <c r="B2268"/>
      <c r="C2268"/>
    </row>
    <row r="2269" spans="1:3" x14ac:dyDescent="0.25">
      <c r="A2269"/>
      <c r="B2269"/>
      <c r="C2269"/>
    </row>
    <row r="2270" spans="1:3" x14ac:dyDescent="0.25">
      <c r="A2270"/>
      <c r="B2270"/>
      <c r="C2270"/>
    </row>
    <row r="2271" spans="1:3" x14ac:dyDescent="0.25">
      <c r="A2271"/>
      <c r="B2271"/>
      <c r="C2271"/>
    </row>
    <row r="2272" spans="1:3" x14ac:dyDescent="0.25">
      <c r="A2272"/>
      <c r="B2272"/>
      <c r="C2272"/>
    </row>
    <row r="2273" spans="1:3" x14ac:dyDescent="0.25">
      <c r="A2273"/>
      <c r="B2273"/>
      <c r="C2273"/>
    </row>
    <row r="2274" spans="1:3" x14ac:dyDescent="0.25">
      <c r="A2274"/>
      <c r="B2274"/>
      <c r="C2274"/>
    </row>
    <row r="2275" spans="1:3" x14ac:dyDescent="0.25">
      <c r="A2275"/>
      <c r="B2275"/>
      <c r="C2275"/>
    </row>
    <row r="2276" spans="1:3" x14ac:dyDescent="0.25">
      <c r="A2276"/>
      <c r="B2276"/>
      <c r="C2276"/>
    </row>
    <row r="2277" spans="1:3" x14ac:dyDescent="0.25">
      <c r="A2277"/>
      <c r="B2277"/>
      <c r="C2277"/>
    </row>
    <row r="2278" spans="1:3" x14ac:dyDescent="0.25">
      <c r="A2278"/>
      <c r="B2278"/>
      <c r="C2278"/>
    </row>
    <row r="2279" spans="1:3" x14ac:dyDescent="0.25">
      <c r="A2279"/>
      <c r="B2279"/>
      <c r="C2279"/>
    </row>
    <row r="2280" spans="1:3" x14ac:dyDescent="0.25">
      <c r="A2280"/>
      <c r="B2280"/>
      <c r="C2280"/>
    </row>
    <row r="2281" spans="1:3" x14ac:dyDescent="0.25">
      <c r="A2281"/>
      <c r="B2281"/>
      <c r="C2281"/>
    </row>
    <row r="2282" spans="1:3" x14ac:dyDescent="0.25">
      <c r="A2282"/>
      <c r="B2282"/>
      <c r="C2282"/>
    </row>
    <row r="2283" spans="1:3" x14ac:dyDescent="0.25">
      <c r="A2283"/>
      <c r="B2283"/>
      <c r="C2283"/>
    </row>
    <row r="2284" spans="1:3" x14ac:dyDescent="0.25">
      <c r="A2284"/>
      <c r="B2284"/>
      <c r="C2284"/>
    </row>
    <row r="2285" spans="1:3" x14ac:dyDescent="0.25">
      <c r="A2285"/>
      <c r="B2285"/>
      <c r="C2285"/>
    </row>
    <row r="2286" spans="1:3" x14ac:dyDescent="0.25">
      <c r="A2286"/>
      <c r="B2286"/>
      <c r="C2286"/>
    </row>
    <row r="2287" spans="1:3" x14ac:dyDescent="0.25">
      <c r="A2287"/>
      <c r="B2287"/>
      <c r="C2287"/>
    </row>
    <row r="2288" spans="1:3" x14ac:dyDescent="0.25">
      <c r="A2288"/>
      <c r="B2288"/>
      <c r="C2288"/>
    </row>
    <row r="2289" spans="1:3" x14ac:dyDescent="0.25">
      <c r="A2289"/>
      <c r="B2289"/>
      <c r="C2289"/>
    </row>
    <row r="2290" spans="1:3" x14ac:dyDescent="0.25">
      <c r="A2290"/>
      <c r="B2290"/>
      <c r="C2290"/>
    </row>
    <row r="2291" spans="1:3" x14ac:dyDescent="0.25">
      <c r="A2291"/>
      <c r="B2291"/>
      <c r="C2291"/>
    </row>
    <row r="2292" spans="1:3" x14ac:dyDescent="0.25">
      <c r="A2292"/>
      <c r="B2292"/>
      <c r="C2292"/>
    </row>
    <row r="2293" spans="1:3" x14ac:dyDescent="0.25">
      <c r="A2293"/>
      <c r="B2293"/>
      <c r="C2293"/>
    </row>
    <row r="2294" spans="1:3" x14ac:dyDescent="0.25">
      <c r="A2294"/>
      <c r="B2294"/>
      <c r="C2294"/>
    </row>
    <row r="2295" spans="1:3" x14ac:dyDescent="0.25">
      <c r="A2295"/>
      <c r="B2295"/>
      <c r="C2295"/>
    </row>
    <row r="2296" spans="1:3" x14ac:dyDescent="0.25">
      <c r="A2296"/>
      <c r="B2296"/>
      <c r="C2296"/>
    </row>
    <row r="2297" spans="1:3" x14ac:dyDescent="0.25">
      <c r="A2297"/>
      <c r="B2297"/>
      <c r="C2297"/>
    </row>
    <row r="2298" spans="1:3" x14ac:dyDescent="0.25">
      <c r="A2298"/>
      <c r="B2298"/>
      <c r="C2298"/>
    </row>
    <row r="2299" spans="1:3" x14ac:dyDescent="0.25">
      <c r="A2299"/>
      <c r="B2299"/>
      <c r="C2299"/>
    </row>
    <row r="2300" spans="1:3" x14ac:dyDescent="0.25">
      <c r="A2300"/>
      <c r="B2300"/>
      <c r="C2300"/>
    </row>
    <row r="2301" spans="1:3" x14ac:dyDescent="0.25">
      <c r="A2301"/>
      <c r="B2301"/>
      <c r="C2301"/>
    </row>
    <row r="2302" spans="1:3" x14ac:dyDescent="0.25">
      <c r="A2302"/>
      <c r="B2302"/>
      <c r="C2302"/>
    </row>
    <row r="2303" spans="1:3" x14ac:dyDescent="0.25">
      <c r="A2303"/>
      <c r="B2303"/>
      <c r="C2303"/>
    </row>
    <row r="2304" spans="1:3" x14ac:dyDescent="0.25">
      <c r="A2304"/>
      <c r="B2304"/>
      <c r="C2304"/>
    </row>
    <row r="2305" spans="1:3" x14ac:dyDescent="0.25">
      <c r="A2305"/>
      <c r="B2305"/>
      <c r="C2305"/>
    </row>
    <row r="2306" spans="1:3" x14ac:dyDescent="0.25">
      <c r="A2306"/>
      <c r="B2306"/>
      <c r="C2306"/>
    </row>
    <row r="2307" spans="1:3" x14ac:dyDescent="0.25">
      <c r="A2307"/>
      <c r="B2307"/>
      <c r="C2307"/>
    </row>
    <row r="2308" spans="1:3" x14ac:dyDescent="0.25">
      <c r="A2308"/>
      <c r="B2308"/>
      <c r="C2308"/>
    </row>
    <row r="2309" spans="1:3" x14ac:dyDescent="0.25">
      <c r="A2309"/>
      <c r="B2309"/>
      <c r="C2309"/>
    </row>
    <row r="2310" spans="1:3" x14ac:dyDescent="0.25">
      <c r="A2310"/>
      <c r="B2310"/>
      <c r="C2310"/>
    </row>
    <row r="2311" spans="1:3" x14ac:dyDescent="0.25">
      <c r="A2311"/>
      <c r="B2311"/>
      <c r="C2311"/>
    </row>
    <row r="2312" spans="1:3" x14ac:dyDescent="0.25">
      <c r="A2312"/>
      <c r="B2312"/>
      <c r="C2312"/>
    </row>
    <row r="2313" spans="1:3" x14ac:dyDescent="0.25">
      <c r="A2313"/>
      <c r="B2313"/>
      <c r="C2313"/>
    </row>
    <row r="2314" spans="1:3" x14ac:dyDescent="0.25">
      <c r="A2314"/>
      <c r="B2314"/>
      <c r="C2314"/>
    </row>
    <row r="2315" spans="1:3" x14ac:dyDescent="0.25">
      <c r="A2315"/>
      <c r="B2315"/>
      <c r="C2315"/>
    </row>
    <row r="2316" spans="1:3" x14ac:dyDescent="0.25">
      <c r="A2316"/>
      <c r="B2316"/>
      <c r="C2316"/>
    </row>
    <row r="2317" spans="1:3" x14ac:dyDescent="0.25">
      <c r="A2317"/>
      <c r="B2317"/>
      <c r="C2317"/>
    </row>
    <row r="2318" spans="1:3" x14ac:dyDescent="0.25">
      <c r="A2318"/>
      <c r="B2318"/>
      <c r="C2318"/>
    </row>
    <row r="2319" spans="1:3" x14ac:dyDescent="0.25">
      <c r="A2319"/>
      <c r="B2319"/>
      <c r="C2319"/>
    </row>
    <row r="2320" spans="1:3" x14ac:dyDescent="0.25">
      <c r="A2320"/>
      <c r="B2320"/>
      <c r="C2320"/>
    </row>
    <row r="2321" spans="1:3" x14ac:dyDescent="0.25">
      <c r="A2321"/>
      <c r="B2321"/>
      <c r="C2321"/>
    </row>
    <row r="2322" spans="1:3" x14ac:dyDescent="0.25">
      <c r="A2322"/>
      <c r="B2322"/>
      <c r="C2322"/>
    </row>
    <row r="2323" spans="1:3" x14ac:dyDescent="0.25">
      <c r="A2323"/>
      <c r="B2323"/>
      <c r="C2323"/>
    </row>
    <row r="2324" spans="1:3" x14ac:dyDescent="0.25">
      <c r="A2324"/>
      <c r="B2324"/>
      <c r="C2324"/>
    </row>
    <row r="2325" spans="1:3" x14ac:dyDescent="0.25">
      <c r="A2325"/>
      <c r="B2325"/>
      <c r="C2325"/>
    </row>
    <row r="2326" spans="1:3" x14ac:dyDescent="0.25">
      <c r="A2326"/>
      <c r="B2326"/>
      <c r="C2326"/>
    </row>
    <row r="2327" spans="1:3" x14ac:dyDescent="0.25">
      <c r="A2327"/>
      <c r="B2327"/>
      <c r="C2327"/>
    </row>
    <row r="2328" spans="1:3" x14ac:dyDescent="0.25">
      <c r="A2328"/>
      <c r="B2328"/>
      <c r="C2328"/>
    </row>
    <row r="2329" spans="1:3" x14ac:dyDescent="0.25">
      <c r="A2329"/>
      <c r="B2329"/>
      <c r="C2329"/>
    </row>
    <row r="2330" spans="1:3" x14ac:dyDescent="0.25">
      <c r="A2330"/>
      <c r="B2330"/>
      <c r="C2330"/>
    </row>
    <row r="2331" spans="1:3" x14ac:dyDescent="0.25">
      <c r="A2331"/>
      <c r="B2331"/>
      <c r="C2331"/>
    </row>
    <row r="2332" spans="1:3" x14ac:dyDescent="0.25">
      <c r="A2332"/>
      <c r="B2332"/>
      <c r="C2332"/>
    </row>
    <row r="2333" spans="1:3" x14ac:dyDescent="0.25">
      <c r="A2333"/>
      <c r="B2333"/>
      <c r="C2333"/>
    </row>
    <row r="2334" spans="1:3" x14ac:dyDescent="0.25">
      <c r="A2334"/>
      <c r="B2334"/>
      <c r="C2334"/>
    </row>
    <row r="2335" spans="1:3" x14ac:dyDescent="0.25">
      <c r="A2335"/>
      <c r="B2335"/>
      <c r="C2335"/>
    </row>
    <row r="2336" spans="1:3" x14ac:dyDescent="0.25">
      <c r="A2336"/>
      <c r="B2336"/>
      <c r="C2336"/>
    </row>
    <row r="2337" spans="1:3" x14ac:dyDescent="0.25">
      <c r="A2337"/>
      <c r="B2337"/>
      <c r="C2337"/>
    </row>
    <row r="2338" spans="1:3" x14ac:dyDescent="0.25">
      <c r="A2338"/>
      <c r="B2338"/>
      <c r="C2338"/>
    </row>
    <row r="2339" spans="1:3" x14ac:dyDescent="0.25">
      <c r="A2339"/>
      <c r="B2339"/>
      <c r="C2339"/>
    </row>
    <row r="2340" spans="1:3" x14ac:dyDescent="0.25">
      <c r="A2340"/>
      <c r="B2340"/>
      <c r="C2340"/>
    </row>
    <row r="2341" spans="1:3" x14ac:dyDescent="0.25">
      <c r="A2341"/>
      <c r="B2341"/>
      <c r="C2341"/>
    </row>
    <row r="2342" spans="1:3" x14ac:dyDescent="0.25">
      <c r="A2342"/>
      <c r="B2342"/>
      <c r="C2342"/>
    </row>
    <row r="2343" spans="1:3" x14ac:dyDescent="0.25">
      <c r="A2343"/>
      <c r="B2343"/>
      <c r="C2343"/>
    </row>
    <row r="2344" spans="1:3" x14ac:dyDescent="0.25">
      <c r="A2344"/>
      <c r="B2344"/>
      <c r="C2344"/>
    </row>
    <row r="2345" spans="1:3" x14ac:dyDescent="0.25">
      <c r="A2345"/>
      <c r="B2345"/>
      <c r="C2345"/>
    </row>
    <row r="2346" spans="1:3" x14ac:dyDescent="0.25">
      <c r="A2346"/>
      <c r="B2346"/>
      <c r="C2346"/>
    </row>
    <row r="2347" spans="1:3" x14ac:dyDescent="0.25">
      <c r="A2347"/>
      <c r="B2347"/>
      <c r="C2347"/>
    </row>
    <row r="2348" spans="1:3" x14ac:dyDescent="0.25">
      <c r="A2348"/>
      <c r="B2348"/>
      <c r="C2348"/>
    </row>
    <row r="2349" spans="1:3" x14ac:dyDescent="0.25">
      <c r="A2349"/>
      <c r="B2349"/>
      <c r="C2349"/>
    </row>
    <row r="2350" spans="1:3" x14ac:dyDescent="0.25">
      <c r="A2350"/>
      <c r="B2350"/>
      <c r="C2350"/>
    </row>
    <row r="2351" spans="1:3" x14ac:dyDescent="0.25">
      <c r="A2351"/>
      <c r="B2351"/>
      <c r="C2351"/>
    </row>
    <row r="2352" spans="1:3" x14ac:dyDescent="0.25">
      <c r="A2352"/>
      <c r="B2352"/>
      <c r="C2352"/>
    </row>
    <row r="2353" spans="1:3" x14ac:dyDescent="0.25">
      <c r="A2353"/>
      <c r="B2353"/>
      <c r="C2353"/>
    </row>
    <row r="2354" spans="1:3" x14ac:dyDescent="0.25">
      <c r="A2354"/>
      <c r="B2354"/>
      <c r="C2354"/>
    </row>
    <row r="2355" spans="1:3" x14ac:dyDescent="0.25">
      <c r="A2355"/>
      <c r="B2355"/>
      <c r="C2355"/>
    </row>
    <row r="2356" spans="1:3" x14ac:dyDescent="0.25">
      <c r="A2356"/>
      <c r="B2356"/>
      <c r="C2356"/>
    </row>
    <row r="2357" spans="1:3" x14ac:dyDescent="0.25">
      <c r="A2357"/>
      <c r="B2357"/>
      <c r="C2357"/>
    </row>
    <row r="2358" spans="1:3" x14ac:dyDescent="0.25">
      <c r="A2358"/>
      <c r="B2358"/>
      <c r="C2358"/>
    </row>
    <row r="2359" spans="1:3" x14ac:dyDescent="0.25">
      <c r="A2359"/>
      <c r="B2359"/>
      <c r="C2359"/>
    </row>
    <row r="2360" spans="1:3" x14ac:dyDescent="0.25">
      <c r="A2360"/>
      <c r="B2360"/>
      <c r="C2360"/>
    </row>
    <row r="2361" spans="1:3" x14ac:dyDescent="0.25">
      <c r="A2361"/>
      <c r="B2361"/>
      <c r="C2361"/>
    </row>
    <row r="2362" spans="1:3" x14ac:dyDescent="0.25">
      <c r="A2362"/>
      <c r="B2362"/>
      <c r="C2362"/>
    </row>
    <row r="2363" spans="1:3" x14ac:dyDescent="0.25">
      <c r="A2363"/>
      <c r="B2363"/>
      <c r="C2363"/>
    </row>
    <row r="2364" spans="1:3" x14ac:dyDescent="0.25">
      <c r="A2364"/>
      <c r="B2364"/>
      <c r="C2364"/>
    </row>
    <row r="2365" spans="1:3" x14ac:dyDescent="0.25">
      <c r="A2365"/>
      <c r="B2365"/>
      <c r="C2365"/>
    </row>
    <row r="2366" spans="1:3" x14ac:dyDescent="0.25">
      <c r="A2366"/>
      <c r="B2366"/>
      <c r="C2366"/>
    </row>
    <row r="2367" spans="1:3" x14ac:dyDescent="0.25">
      <c r="A2367"/>
      <c r="B2367"/>
      <c r="C2367"/>
    </row>
    <row r="2368" spans="1:3" x14ac:dyDescent="0.25">
      <c r="A2368"/>
      <c r="B2368"/>
      <c r="C2368"/>
    </row>
    <row r="2369" spans="1:3" x14ac:dyDescent="0.25">
      <c r="A2369"/>
      <c r="B2369"/>
      <c r="C2369"/>
    </row>
    <row r="2370" spans="1:3" x14ac:dyDescent="0.25">
      <c r="A2370"/>
      <c r="B2370"/>
      <c r="C2370"/>
    </row>
    <row r="2371" spans="1:3" x14ac:dyDescent="0.25">
      <c r="A2371"/>
      <c r="B2371"/>
      <c r="C2371"/>
    </row>
    <row r="2372" spans="1:3" x14ac:dyDescent="0.25">
      <c r="A2372"/>
      <c r="B2372"/>
      <c r="C2372"/>
    </row>
    <row r="2373" spans="1:3" x14ac:dyDescent="0.25">
      <c r="A2373"/>
      <c r="B2373"/>
      <c r="C2373"/>
    </row>
    <row r="2374" spans="1:3" x14ac:dyDescent="0.25">
      <c r="A2374"/>
      <c r="B2374"/>
      <c r="C2374"/>
    </row>
    <row r="2375" spans="1:3" x14ac:dyDescent="0.25">
      <c r="A2375"/>
      <c r="B2375"/>
      <c r="C2375"/>
    </row>
    <row r="2376" spans="1:3" x14ac:dyDescent="0.25">
      <c r="A2376"/>
      <c r="B2376"/>
      <c r="C2376"/>
    </row>
    <row r="2377" spans="1:3" x14ac:dyDescent="0.25">
      <c r="A2377"/>
      <c r="B2377"/>
      <c r="C2377"/>
    </row>
    <row r="2378" spans="1:3" x14ac:dyDescent="0.25">
      <c r="A2378"/>
      <c r="B2378"/>
      <c r="C2378"/>
    </row>
    <row r="2379" spans="1:3" x14ac:dyDescent="0.25">
      <c r="A2379"/>
      <c r="B2379"/>
      <c r="C2379"/>
    </row>
    <row r="2380" spans="1:3" x14ac:dyDescent="0.25">
      <c r="A2380"/>
      <c r="B2380"/>
      <c r="C2380"/>
    </row>
    <row r="2381" spans="1:3" x14ac:dyDescent="0.25">
      <c r="A2381"/>
      <c r="B2381"/>
      <c r="C2381"/>
    </row>
    <row r="2382" spans="1:3" x14ac:dyDescent="0.25">
      <c r="A2382"/>
      <c r="B2382"/>
      <c r="C2382"/>
    </row>
    <row r="2383" spans="1:3" x14ac:dyDescent="0.25">
      <c r="A2383"/>
      <c r="B2383"/>
      <c r="C2383"/>
    </row>
    <row r="2384" spans="1:3" x14ac:dyDescent="0.25">
      <c r="A2384"/>
      <c r="B2384"/>
      <c r="C2384"/>
    </row>
    <row r="2385" spans="1:3" x14ac:dyDescent="0.25">
      <c r="A2385"/>
      <c r="B2385"/>
      <c r="C2385"/>
    </row>
    <row r="2386" spans="1:3" x14ac:dyDescent="0.25">
      <c r="A2386"/>
      <c r="B2386"/>
      <c r="C2386"/>
    </row>
    <row r="2387" spans="1:3" x14ac:dyDescent="0.25">
      <c r="A2387"/>
      <c r="B2387"/>
      <c r="C2387"/>
    </row>
    <row r="2388" spans="1:3" x14ac:dyDescent="0.25">
      <c r="A2388"/>
      <c r="B2388"/>
      <c r="C2388"/>
    </row>
    <row r="2389" spans="1:3" x14ac:dyDescent="0.25">
      <c r="A2389"/>
      <c r="B2389"/>
      <c r="C2389"/>
    </row>
    <row r="2390" spans="1:3" x14ac:dyDescent="0.25">
      <c r="A2390"/>
      <c r="B2390"/>
      <c r="C2390"/>
    </row>
    <row r="2391" spans="1:3" x14ac:dyDescent="0.25">
      <c r="A2391"/>
      <c r="B2391"/>
      <c r="C2391"/>
    </row>
    <row r="2392" spans="1:3" x14ac:dyDescent="0.25">
      <c r="A2392"/>
      <c r="B2392"/>
      <c r="C2392"/>
    </row>
    <row r="2393" spans="1:3" x14ac:dyDescent="0.25">
      <c r="A2393"/>
      <c r="B2393"/>
      <c r="C2393"/>
    </row>
    <row r="2394" spans="1:3" x14ac:dyDescent="0.25">
      <c r="A2394"/>
      <c r="B2394"/>
      <c r="C2394"/>
    </row>
    <row r="2395" spans="1:3" x14ac:dyDescent="0.25">
      <c r="A2395"/>
      <c r="B2395"/>
      <c r="C2395"/>
    </row>
    <row r="2396" spans="1:3" x14ac:dyDescent="0.25">
      <c r="A2396"/>
      <c r="B2396"/>
      <c r="C2396"/>
    </row>
    <row r="2397" spans="1:3" x14ac:dyDescent="0.25">
      <c r="A2397"/>
      <c r="B2397"/>
      <c r="C2397"/>
    </row>
    <row r="2398" spans="1:3" x14ac:dyDescent="0.25">
      <c r="A2398"/>
      <c r="B2398"/>
      <c r="C2398"/>
    </row>
    <row r="2399" spans="1:3" x14ac:dyDescent="0.25">
      <c r="A2399"/>
      <c r="B2399"/>
      <c r="C2399"/>
    </row>
    <row r="2400" spans="1:3" x14ac:dyDescent="0.25">
      <c r="A2400"/>
      <c r="B2400"/>
      <c r="C2400"/>
    </row>
    <row r="2401" spans="1:3" x14ac:dyDescent="0.25">
      <c r="A2401"/>
      <c r="B2401"/>
      <c r="C2401"/>
    </row>
    <row r="2402" spans="1:3" x14ac:dyDescent="0.25">
      <c r="A2402"/>
      <c r="B2402"/>
      <c r="C2402"/>
    </row>
    <row r="2403" spans="1:3" x14ac:dyDescent="0.25">
      <c r="A2403"/>
      <c r="B2403"/>
      <c r="C2403"/>
    </row>
    <row r="2404" spans="1:3" x14ac:dyDescent="0.25">
      <c r="A2404"/>
      <c r="B2404"/>
      <c r="C2404"/>
    </row>
    <row r="2405" spans="1:3" x14ac:dyDescent="0.25">
      <c r="A2405"/>
      <c r="B2405"/>
      <c r="C2405"/>
    </row>
    <row r="2406" spans="1:3" x14ac:dyDescent="0.25">
      <c r="A2406"/>
      <c r="B2406"/>
      <c r="C2406"/>
    </row>
    <row r="2407" spans="1:3" x14ac:dyDescent="0.25">
      <c r="A2407"/>
      <c r="B2407"/>
      <c r="C2407"/>
    </row>
    <row r="2408" spans="1:3" x14ac:dyDescent="0.25">
      <c r="A2408"/>
      <c r="B2408"/>
      <c r="C2408"/>
    </row>
    <row r="2409" spans="1:3" x14ac:dyDescent="0.25">
      <c r="A2409"/>
      <c r="B2409"/>
      <c r="C2409"/>
    </row>
    <row r="2410" spans="1:3" x14ac:dyDescent="0.25">
      <c r="A2410"/>
      <c r="B2410"/>
      <c r="C2410"/>
    </row>
    <row r="2411" spans="1:3" x14ac:dyDescent="0.25">
      <c r="A2411"/>
      <c r="B2411"/>
      <c r="C2411"/>
    </row>
    <row r="2412" spans="1:3" x14ac:dyDescent="0.25">
      <c r="A2412"/>
      <c r="B2412"/>
      <c r="C2412"/>
    </row>
    <row r="2413" spans="1:3" x14ac:dyDescent="0.25">
      <c r="A2413"/>
      <c r="B2413"/>
      <c r="C2413"/>
    </row>
    <row r="2414" spans="1:3" x14ac:dyDescent="0.25">
      <c r="A2414"/>
      <c r="B2414"/>
      <c r="C2414"/>
    </row>
    <row r="2415" spans="1:3" x14ac:dyDescent="0.25">
      <c r="A2415"/>
      <c r="B2415"/>
      <c r="C2415"/>
    </row>
    <row r="2416" spans="1:3" x14ac:dyDescent="0.25">
      <c r="A2416"/>
      <c r="B2416"/>
      <c r="C2416"/>
    </row>
    <row r="2417" spans="1:3" x14ac:dyDescent="0.25">
      <c r="A2417"/>
      <c r="B2417"/>
      <c r="C2417"/>
    </row>
    <row r="2418" spans="1:3" x14ac:dyDescent="0.25">
      <c r="A2418"/>
      <c r="B2418"/>
      <c r="C2418"/>
    </row>
    <row r="2419" spans="1:3" x14ac:dyDescent="0.25">
      <c r="A2419"/>
      <c r="B2419"/>
      <c r="C2419"/>
    </row>
    <row r="2420" spans="1:3" x14ac:dyDescent="0.25">
      <c r="A2420"/>
      <c r="B2420"/>
      <c r="C2420"/>
    </row>
    <row r="2421" spans="1:3" x14ac:dyDescent="0.25">
      <c r="A2421"/>
      <c r="B2421"/>
      <c r="C2421"/>
    </row>
    <row r="2422" spans="1:3" x14ac:dyDescent="0.25">
      <c r="A2422"/>
      <c r="B2422"/>
      <c r="C2422"/>
    </row>
    <row r="2423" spans="1:3" x14ac:dyDescent="0.25">
      <c r="A2423"/>
      <c r="B2423"/>
      <c r="C2423"/>
    </row>
    <row r="2424" spans="1:3" x14ac:dyDescent="0.25">
      <c r="A2424"/>
      <c r="B2424"/>
      <c r="C2424"/>
    </row>
    <row r="2425" spans="1:3" x14ac:dyDescent="0.25">
      <c r="A2425"/>
      <c r="B2425"/>
      <c r="C2425"/>
    </row>
    <row r="2426" spans="1:3" x14ac:dyDescent="0.25">
      <c r="A2426"/>
      <c r="B2426"/>
      <c r="C2426"/>
    </row>
    <row r="2427" spans="1:3" x14ac:dyDescent="0.25">
      <c r="A2427"/>
      <c r="B2427"/>
      <c r="C2427"/>
    </row>
    <row r="2428" spans="1:3" x14ac:dyDescent="0.25">
      <c r="A2428"/>
      <c r="B2428"/>
      <c r="C2428"/>
    </row>
    <row r="2429" spans="1:3" x14ac:dyDescent="0.25">
      <c r="A2429"/>
      <c r="B2429"/>
      <c r="C2429"/>
    </row>
    <row r="2430" spans="1:3" x14ac:dyDescent="0.25">
      <c r="A2430"/>
      <c r="B2430"/>
      <c r="C2430"/>
    </row>
    <row r="2431" spans="1:3" x14ac:dyDescent="0.25">
      <c r="A2431"/>
      <c r="B2431"/>
      <c r="C2431"/>
    </row>
    <row r="2432" spans="1:3" x14ac:dyDescent="0.25">
      <c r="A2432"/>
      <c r="B2432"/>
      <c r="C2432"/>
    </row>
    <row r="2433" spans="1:3" x14ac:dyDescent="0.25">
      <c r="A2433"/>
      <c r="B2433"/>
      <c r="C2433"/>
    </row>
    <row r="2434" spans="1:3" x14ac:dyDescent="0.25">
      <c r="A2434"/>
      <c r="B2434"/>
      <c r="C2434"/>
    </row>
    <row r="2435" spans="1:3" x14ac:dyDescent="0.25">
      <c r="A2435"/>
      <c r="B2435"/>
      <c r="C2435"/>
    </row>
    <row r="2436" spans="1:3" x14ac:dyDescent="0.25">
      <c r="A2436"/>
      <c r="B2436"/>
      <c r="C2436"/>
    </row>
    <row r="2437" spans="1:3" x14ac:dyDescent="0.25">
      <c r="A2437"/>
      <c r="B2437"/>
      <c r="C2437"/>
    </row>
    <row r="2438" spans="1:3" x14ac:dyDescent="0.25">
      <c r="A2438"/>
      <c r="B2438"/>
      <c r="C2438"/>
    </row>
    <row r="2439" spans="1:3" x14ac:dyDescent="0.25">
      <c r="A2439"/>
      <c r="B2439"/>
      <c r="C2439"/>
    </row>
    <row r="2440" spans="1:3" x14ac:dyDescent="0.25">
      <c r="A2440"/>
      <c r="B2440"/>
      <c r="C2440"/>
    </row>
    <row r="2441" spans="1:3" x14ac:dyDescent="0.25">
      <c r="A2441"/>
      <c r="B2441"/>
      <c r="C2441"/>
    </row>
    <row r="2442" spans="1:3" x14ac:dyDescent="0.25">
      <c r="A2442"/>
      <c r="B2442"/>
      <c r="C2442"/>
    </row>
    <row r="2443" spans="1:3" x14ac:dyDescent="0.25">
      <c r="A2443"/>
      <c r="B2443"/>
      <c r="C2443"/>
    </row>
    <row r="2444" spans="1:3" x14ac:dyDescent="0.25">
      <c r="A2444"/>
      <c r="B2444"/>
      <c r="C2444"/>
    </row>
    <row r="2445" spans="1:3" x14ac:dyDescent="0.25">
      <c r="A2445"/>
      <c r="B2445"/>
      <c r="C2445"/>
    </row>
    <row r="2446" spans="1:3" x14ac:dyDescent="0.25">
      <c r="A2446"/>
      <c r="B2446"/>
      <c r="C2446"/>
    </row>
    <row r="2447" spans="1:3" x14ac:dyDescent="0.25">
      <c r="A2447"/>
      <c r="B2447"/>
      <c r="C2447"/>
    </row>
    <row r="2448" spans="1:3" x14ac:dyDescent="0.25">
      <c r="A2448"/>
      <c r="B2448"/>
      <c r="C2448"/>
    </row>
    <row r="2449" spans="1:3" x14ac:dyDescent="0.25">
      <c r="A2449"/>
      <c r="B2449"/>
      <c r="C2449"/>
    </row>
    <row r="2450" spans="1:3" x14ac:dyDescent="0.25">
      <c r="A2450"/>
      <c r="B2450"/>
      <c r="C2450"/>
    </row>
    <row r="2451" spans="1:3" x14ac:dyDescent="0.25">
      <c r="A2451"/>
      <c r="B2451"/>
      <c r="C2451"/>
    </row>
    <row r="2452" spans="1:3" x14ac:dyDescent="0.25">
      <c r="A2452"/>
      <c r="B2452"/>
      <c r="C2452"/>
    </row>
    <row r="2453" spans="1:3" x14ac:dyDescent="0.25">
      <c r="A2453"/>
      <c r="B2453"/>
      <c r="C2453"/>
    </row>
    <row r="2454" spans="1:3" x14ac:dyDescent="0.25">
      <c r="A2454"/>
      <c r="B2454"/>
      <c r="C2454"/>
    </row>
    <row r="2455" spans="1:3" x14ac:dyDescent="0.25">
      <c r="A2455"/>
      <c r="B2455"/>
      <c r="C2455"/>
    </row>
    <row r="2456" spans="1:3" x14ac:dyDescent="0.25">
      <c r="A2456"/>
      <c r="B2456"/>
      <c r="C2456"/>
    </row>
    <row r="2457" spans="1:3" x14ac:dyDescent="0.25">
      <c r="A2457"/>
      <c r="B2457"/>
      <c r="C2457"/>
    </row>
    <row r="2458" spans="1:3" x14ac:dyDescent="0.25">
      <c r="A2458"/>
      <c r="B2458"/>
      <c r="C2458"/>
    </row>
    <row r="2459" spans="1:3" x14ac:dyDescent="0.25">
      <c r="A2459"/>
      <c r="B2459"/>
      <c r="C2459"/>
    </row>
    <row r="2460" spans="1:3" x14ac:dyDescent="0.25">
      <c r="A2460"/>
      <c r="B2460"/>
      <c r="C2460"/>
    </row>
    <row r="2461" spans="1:3" x14ac:dyDescent="0.25">
      <c r="A2461"/>
      <c r="B2461"/>
      <c r="C2461"/>
    </row>
    <row r="2462" spans="1:3" x14ac:dyDescent="0.25">
      <c r="A2462"/>
      <c r="B2462"/>
      <c r="C2462"/>
    </row>
    <row r="2463" spans="1:3" x14ac:dyDescent="0.25">
      <c r="A2463"/>
      <c r="B2463"/>
      <c r="C2463"/>
    </row>
    <row r="2464" spans="1:3" x14ac:dyDescent="0.25">
      <c r="A2464"/>
      <c r="B2464"/>
      <c r="C2464"/>
    </row>
    <row r="2465" spans="1:3" x14ac:dyDescent="0.25">
      <c r="A2465"/>
      <c r="B2465"/>
      <c r="C2465"/>
    </row>
    <row r="2466" spans="1:3" x14ac:dyDescent="0.25">
      <c r="A2466"/>
      <c r="B2466"/>
      <c r="C2466"/>
    </row>
    <row r="2467" spans="1:3" x14ac:dyDescent="0.25">
      <c r="A2467"/>
      <c r="B2467"/>
      <c r="C2467"/>
    </row>
    <row r="2468" spans="1:3" x14ac:dyDescent="0.25">
      <c r="A2468"/>
      <c r="B2468"/>
      <c r="C2468"/>
    </row>
    <row r="2469" spans="1:3" x14ac:dyDescent="0.25">
      <c r="A2469"/>
      <c r="B2469"/>
      <c r="C2469"/>
    </row>
    <row r="2470" spans="1:3" x14ac:dyDescent="0.25">
      <c r="A2470"/>
      <c r="B2470"/>
      <c r="C2470"/>
    </row>
    <row r="2471" spans="1:3" x14ac:dyDescent="0.25">
      <c r="A2471"/>
      <c r="B2471"/>
      <c r="C2471"/>
    </row>
    <row r="2472" spans="1:3" x14ac:dyDescent="0.25">
      <c r="A2472"/>
      <c r="B2472"/>
      <c r="C2472"/>
    </row>
    <row r="2473" spans="1:3" x14ac:dyDescent="0.25">
      <c r="A2473"/>
      <c r="B2473"/>
      <c r="C2473"/>
    </row>
    <row r="2474" spans="1:3" x14ac:dyDescent="0.25">
      <c r="A2474"/>
      <c r="B2474"/>
      <c r="C2474"/>
    </row>
    <row r="2475" spans="1:3" x14ac:dyDescent="0.25">
      <c r="A2475"/>
      <c r="B2475"/>
      <c r="C2475"/>
    </row>
    <row r="2476" spans="1:3" x14ac:dyDescent="0.25">
      <c r="A2476"/>
      <c r="B2476"/>
      <c r="C2476"/>
    </row>
    <row r="2477" spans="1:3" x14ac:dyDescent="0.25">
      <c r="A2477"/>
      <c r="B2477"/>
      <c r="C2477"/>
    </row>
    <row r="2478" spans="1:3" x14ac:dyDescent="0.25">
      <c r="A2478"/>
      <c r="B2478"/>
      <c r="C2478"/>
    </row>
    <row r="2479" spans="1:3" x14ac:dyDescent="0.25">
      <c r="A2479"/>
      <c r="B2479"/>
      <c r="C2479"/>
    </row>
    <row r="2480" spans="1:3" x14ac:dyDescent="0.25">
      <c r="A2480"/>
      <c r="B2480"/>
      <c r="C2480"/>
    </row>
    <row r="2481" spans="1:3" x14ac:dyDescent="0.25">
      <c r="A2481"/>
      <c r="B2481"/>
      <c r="C2481"/>
    </row>
    <row r="2482" spans="1:3" x14ac:dyDescent="0.25">
      <c r="A2482"/>
      <c r="B2482"/>
      <c r="C2482"/>
    </row>
    <row r="2483" spans="1:3" x14ac:dyDescent="0.25">
      <c r="A2483"/>
      <c r="B2483"/>
      <c r="C2483"/>
    </row>
    <row r="2484" spans="1:3" x14ac:dyDescent="0.25">
      <c r="A2484"/>
      <c r="B2484"/>
      <c r="C2484"/>
    </row>
    <row r="2485" spans="1:3" x14ac:dyDescent="0.25">
      <c r="A2485"/>
      <c r="B2485"/>
      <c r="C2485"/>
    </row>
    <row r="2486" spans="1:3" x14ac:dyDescent="0.25">
      <c r="A2486"/>
      <c r="B2486"/>
      <c r="C2486"/>
    </row>
    <row r="2487" spans="1:3" x14ac:dyDescent="0.25">
      <c r="A2487"/>
      <c r="B2487"/>
      <c r="C2487"/>
    </row>
    <row r="2488" spans="1:3" x14ac:dyDescent="0.25">
      <c r="A2488"/>
      <c r="B2488"/>
      <c r="C2488"/>
    </row>
    <row r="2489" spans="1:3" x14ac:dyDescent="0.25">
      <c r="A2489"/>
      <c r="B2489"/>
      <c r="C2489"/>
    </row>
    <row r="2490" spans="1:3" x14ac:dyDescent="0.25">
      <c r="A2490"/>
      <c r="B2490"/>
      <c r="C2490"/>
    </row>
    <row r="2491" spans="1:3" x14ac:dyDescent="0.25">
      <c r="A2491"/>
      <c r="B2491"/>
      <c r="C2491"/>
    </row>
    <row r="2492" spans="1:3" x14ac:dyDescent="0.25">
      <c r="A2492"/>
      <c r="B2492"/>
      <c r="C2492"/>
    </row>
    <row r="2493" spans="1:3" x14ac:dyDescent="0.25">
      <c r="A2493"/>
      <c r="B2493"/>
      <c r="C2493"/>
    </row>
    <row r="2494" spans="1:3" x14ac:dyDescent="0.25">
      <c r="A2494"/>
      <c r="B2494"/>
      <c r="C2494"/>
    </row>
    <row r="2495" spans="1:3" x14ac:dyDescent="0.25">
      <c r="A2495"/>
      <c r="B2495"/>
      <c r="C2495"/>
    </row>
    <row r="2496" spans="1:3" x14ac:dyDescent="0.25">
      <c r="A2496"/>
      <c r="B2496"/>
      <c r="C2496"/>
    </row>
    <row r="2497" spans="1:3" x14ac:dyDescent="0.25">
      <c r="A2497"/>
      <c r="B2497"/>
      <c r="C2497"/>
    </row>
    <row r="2498" spans="1:3" x14ac:dyDescent="0.25">
      <c r="A2498"/>
      <c r="B2498"/>
      <c r="C2498"/>
    </row>
    <row r="2499" spans="1:3" x14ac:dyDescent="0.25">
      <c r="A2499"/>
      <c r="B2499"/>
      <c r="C2499"/>
    </row>
    <row r="2500" spans="1:3" x14ac:dyDescent="0.25">
      <c r="A2500"/>
      <c r="B2500"/>
      <c r="C2500"/>
    </row>
    <row r="2501" spans="1:3" x14ac:dyDescent="0.25">
      <c r="A2501"/>
      <c r="B2501"/>
      <c r="C2501"/>
    </row>
    <row r="2502" spans="1:3" x14ac:dyDescent="0.25">
      <c r="A2502"/>
      <c r="B2502"/>
      <c r="C2502"/>
    </row>
    <row r="2503" spans="1:3" x14ac:dyDescent="0.25">
      <c r="A2503"/>
      <c r="B2503"/>
      <c r="C2503"/>
    </row>
    <row r="2504" spans="1:3" x14ac:dyDescent="0.25">
      <c r="A2504"/>
      <c r="B2504"/>
      <c r="C2504"/>
    </row>
    <row r="2505" spans="1:3" x14ac:dyDescent="0.25">
      <c r="A2505"/>
      <c r="B2505"/>
      <c r="C2505"/>
    </row>
    <row r="2506" spans="1:3" x14ac:dyDescent="0.25">
      <c r="A2506"/>
      <c r="B2506"/>
      <c r="C2506"/>
    </row>
    <row r="2507" spans="1:3" x14ac:dyDescent="0.25">
      <c r="A2507"/>
      <c r="B2507"/>
      <c r="C2507"/>
    </row>
    <row r="2508" spans="1:3" x14ac:dyDescent="0.25">
      <c r="A2508"/>
      <c r="B2508"/>
      <c r="C2508"/>
    </row>
    <row r="2509" spans="1:3" x14ac:dyDescent="0.25">
      <c r="A2509"/>
      <c r="B2509"/>
      <c r="C2509"/>
    </row>
    <row r="2510" spans="1:3" x14ac:dyDescent="0.25">
      <c r="A2510"/>
      <c r="B2510"/>
      <c r="C2510"/>
    </row>
    <row r="2511" spans="1:3" x14ac:dyDescent="0.25">
      <c r="A2511"/>
      <c r="B2511"/>
      <c r="C2511"/>
    </row>
    <row r="2512" spans="1:3" x14ac:dyDescent="0.25">
      <c r="A2512"/>
      <c r="B2512"/>
      <c r="C2512"/>
    </row>
    <row r="2513" spans="1:3" x14ac:dyDescent="0.25">
      <c r="A2513"/>
      <c r="B2513"/>
      <c r="C2513"/>
    </row>
    <row r="2514" spans="1:3" x14ac:dyDescent="0.25">
      <c r="A2514"/>
      <c r="B2514"/>
      <c r="C2514"/>
    </row>
    <row r="2515" spans="1:3" x14ac:dyDescent="0.25">
      <c r="A2515"/>
      <c r="B2515"/>
      <c r="C2515"/>
    </row>
    <row r="2516" spans="1:3" x14ac:dyDescent="0.25">
      <c r="A2516"/>
      <c r="B2516"/>
      <c r="C2516"/>
    </row>
    <row r="2517" spans="1:3" x14ac:dyDescent="0.25">
      <c r="A2517"/>
      <c r="B2517"/>
      <c r="C2517"/>
    </row>
    <row r="2518" spans="1:3" x14ac:dyDescent="0.25">
      <c r="A2518"/>
      <c r="B2518"/>
      <c r="C2518"/>
    </row>
    <row r="2519" spans="1:3" x14ac:dyDescent="0.25">
      <c r="A2519"/>
      <c r="B2519"/>
      <c r="C2519"/>
    </row>
    <row r="2520" spans="1:3" x14ac:dyDescent="0.25">
      <c r="A2520"/>
      <c r="B2520"/>
      <c r="C2520"/>
    </row>
    <row r="2521" spans="1:3" x14ac:dyDescent="0.25">
      <c r="A2521"/>
      <c r="B2521"/>
      <c r="C2521"/>
    </row>
    <row r="2522" spans="1:3" x14ac:dyDescent="0.25">
      <c r="A2522"/>
      <c r="B2522"/>
      <c r="C2522"/>
    </row>
    <row r="2523" spans="1:3" x14ac:dyDescent="0.25">
      <c r="A2523"/>
      <c r="B2523"/>
      <c r="C2523"/>
    </row>
    <row r="2524" spans="1:3" x14ac:dyDescent="0.25">
      <c r="A2524"/>
      <c r="B2524"/>
      <c r="C2524"/>
    </row>
    <row r="2525" spans="1:3" x14ac:dyDescent="0.25">
      <c r="A2525"/>
      <c r="B2525"/>
      <c r="C2525"/>
    </row>
    <row r="2526" spans="1:3" x14ac:dyDescent="0.25">
      <c r="A2526"/>
      <c r="B2526"/>
      <c r="C2526"/>
    </row>
    <row r="2527" spans="1:3" x14ac:dyDescent="0.25">
      <c r="A2527"/>
      <c r="B2527"/>
      <c r="C2527"/>
    </row>
    <row r="2528" spans="1:3" x14ac:dyDescent="0.25">
      <c r="A2528"/>
      <c r="B2528"/>
      <c r="C2528"/>
    </row>
    <row r="2529" spans="1:3" x14ac:dyDescent="0.25">
      <c r="A2529"/>
      <c r="B2529"/>
      <c r="C2529"/>
    </row>
    <row r="2530" spans="1:3" x14ac:dyDescent="0.25">
      <c r="A2530"/>
      <c r="B2530"/>
      <c r="C2530"/>
    </row>
    <row r="2531" spans="1:3" x14ac:dyDescent="0.25">
      <c r="A2531"/>
      <c r="B2531"/>
      <c r="C2531"/>
    </row>
    <row r="2532" spans="1:3" x14ac:dyDescent="0.25">
      <c r="A2532"/>
      <c r="B2532"/>
      <c r="C2532"/>
    </row>
    <row r="2533" spans="1:3" x14ac:dyDescent="0.25">
      <c r="A2533"/>
      <c r="B2533"/>
      <c r="C2533"/>
    </row>
    <row r="2534" spans="1:3" x14ac:dyDescent="0.25">
      <c r="A2534"/>
      <c r="B2534"/>
      <c r="C2534"/>
    </row>
    <row r="2535" spans="1:3" x14ac:dyDescent="0.25">
      <c r="A2535"/>
      <c r="B2535"/>
      <c r="C2535"/>
    </row>
    <row r="2536" spans="1:3" x14ac:dyDescent="0.25">
      <c r="A2536"/>
      <c r="B2536"/>
      <c r="C2536"/>
    </row>
    <row r="2537" spans="1:3" x14ac:dyDescent="0.25">
      <c r="A2537"/>
      <c r="B2537"/>
      <c r="C2537"/>
    </row>
    <row r="2538" spans="1:3" x14ac:dyDescent="0.25">
      <c r="A2538"/>
      <c r="B2538"/>
      <c r="C2538"/>
    </row>
    <row r="2539" spans="1:3" x14ac:dyDescent="0.25">
      <c r="A2539"/>
      <c r="B2539"/>
      <c r="C2539"/>
    </row>
    <row r="2540" spans="1:3" x14ac:dyDescent="0.25">
      <c r="A2540"/>
      <c r="B2540"/>
      <c r="C2540"/>
    </row>
    <row r="2541" spans="1:3" x14ac:dyDescent="0.25">
      <c r="A2541"/>
      <c r="B2541"/>
      <c r="C2541"/>
    </row>
    <row r="2542" spans="1:3" x14ac:dyDescent="0.25">
      <c r="A2542"/>
      <c r="B2542"/>
      <c r="C2542"/>
    </row>
    <row r="2543" spans="1:3" x14ac:dyDescent="0.25">
      <c r="A2543"/>
      <c r="B2543"/>
      <c r="C2543"/>
    </row>
    <row r="2544" spans="1:3" x14ac:dyDescent="0.25">
      <c r="A2544"/>
      <c r="B2544"/>
      <c r="C2544"/>
    </row>
    <row r="2545" spans="1:3" x14ac:dyDescent="0.25">
      <c r="A2545"/>
      <c r="B2545"/>
      <c r="C2545"/>
    </row>
    <row r="2546" spans="1:3" x14ac:dyDescent="0.25">
      <c r="A2546"/>
      <c r="B2546"/>
      <c r="C2546"/>
    </row>
    <row r="2547" spans="1:3" x14ac:dyDescent="0.25">
      <c r="A2547"/>
      <c r="B2547"/>
      <c r="C2547"/>
    </row>
    <row r="2548" spans="1:3" x14ac:dyDescent="0.25">
      <c r="A2548"/>
      <c r="B2548"/>
      <c r="C2548"/>
    </row>
    <row r="2549" spans="1:3" x14ac:dyDescent="0.25">
      <c r="A2549"/>
      <c r="B2549"/>
      <c r="C2549"/>
    </row>
    <row r="2550" spans="1:3" x14ac:dyDescent="0.25">
      <c r="A2550"/>
      <c r="B2550"/>
      <c r="C2550"/>
    </row>
    <row r="2551" spans="1:3" x14ac:dyDescent="0.25">
      <c r="A2551"/>
      <c r="B2551"/>
      <c r="C2551"/>
    </row>
    <row r="2552" spans="1:3" x14ac:dyDescent="0.25">
      <c r="A2552"/>
      <c r="B2552"/>
      <c r="C2552"/>
    </row>
    <row r="2553" spans="1:3" x14ac:dyDescent="0.25">
      <c r="A2553"/>
      <c r="B2553"/>
      <c r="C2553"/>
    </row>
    <row r="2554" spans="1:3" x14ac:dyDescent="0.25">
      <c r="A2554"/>
      <c r="B2554"/>
      <c r="C2554"/>
    </row>
    <row r="2555" spans="1:3" x14ac:dyDescent="0.25">
      <c r="A2555"/>
      <c r="B2555"/>
      <c r="C2555"/>
    </row>
    <row r="2556" spans="1:3" x14ac:dyDescent="0.25">
      <c r="A2556"/>
      <c r="B2556"/>
      <c r="C2556"/>
    </row>
    <row r="2557" spans="1:3" x14ac:dyDescent="0.25">
      <c r="A2557"/>
      <c r="B2557"/>
      <c r="C2557"/>
    </row>
    <row r="2558" spans="1:3" x14ac:dyDescent="0.25">
      <c r="A2558"/>
      <c r="B2558"/>
      <c r="C2558"/>
    </row>
    <row r="2559" spans="1:3" x14ac:dyDescent="0.25">
      <c r="A2559"/>
      <c r="B2559"/>
      <c r="C2559"/>
    </row>
    <row r="2560" spans="1:3" x14ac:dyDescent="0.25">
      <c r="A2560"/>
      <c r="B2560"/>
      <c r="C2560"/>
    </row>
    <row r="2561" spans="1:3" x14ac:dyDescent="0.25">
      <c r="A2561"/>
      <c r="B2561"/>
      <c r="C2561"/>
    </row>
    <row r="2562" spans="1:3" x14ac:dyDescent="0.25">
      <c r="A2562"/>
      <c r="B2562"/>
      <c r="C2562"/>
    </row>
    <row r="2563" spans="1:3" x14ac:dyDescent="0.25">
      <c r="A2563"/>
      <c r="B2563"/>
      <c r="C2563"/>
    </row>
    <row r="2564" spans="1:3" x14ac:dyDescent="0.25">
      <c r="A2564"/>
      <c r="B2564"/>
      <c r="C2564"/>
    </row>
    <row r="2565" spans="1:3" x14ac:dyDescent="0.25">
      <c r="A2565"/>
      <c r="B2565"/>
      <c r="C2565"/>
    </row>
    <row r="2566" spans="1:3" x14ac:dyDescent="0.25">
      <c r="A2566"/>
      <c r="B2566"/>
      <c r="C2566"/>
    </row>
    <row r="2567" spans="1:3" x14ac:dyDescent="0.25">
      <c r="A2567"/>
      <c r="B2567"/>
      <c r="C2567"/>
    </row>
    <row r="2568" spans="1:3" x14ac:dyDescent="0.25">
      <c r="A2568"/>
      <c r="B2568"/>
      <c r="C2568"/>
    </row>
    <row r="2569" spans="1:3" x14ac:dyDescent="0.25">
      <c r="A2569"/>
      <c r="B2569"/>
      <c r="C2569"/>
    </row>
    <row r="2570" spans="1:3" x14ac:dyDescent="0.25">
      <c r="A2570"/>
      <c r="B2570"/>
      <c r="C2570"/>
    </row>
    <row r="2571" spans="1:3" x14ac:dyDescent="0.25">
      <c r="A2571"/>
      <c r="B2571"/>
      <c r="C2571"/>
    </row>
    <row r="2572" spans="1:3" x14ac:dyDescent="0.25">
      <c r="A2572"/>
      <c r="B2572"/>
      <c r="C2572"/>
    </row>
    <row r="2573" spans="1:3" x14ac:dyDescent="0.25">
      <c r="A2573"/>
      <c r="B2573"/>
      <c r="C2573"/>
    </row>
    <row r="2574" spans="1:3" x14ac:dyDescent="0.25">
      <c r="A2574"/>
      <c r="B2574"/>
      <c r="C2574"/>
    </row>
    <row r="2575" spans="1:3" x14ac:dyDescent="0.25">
      <c r="A2575"/>
      <c r="B2575"/>
      <c r="C2575"/>
    </row>
    <row r="2576" spans="1:3" x14ac:dyDescent="0.25">
      <c r="A2576"/>
      <c r="B2576"/>
      <c r="C2576"/>
    </row>
    <row r="2577" spans="1:3" x14ac:dyDescent="0.25">
      <c r="A2577"/>
      <c r="B2577"/>
      <c r="C2577"/>
    </row>
    <row r="2578" spans="1:3" x14ac:dyDescent="0.25">
      <c r="A2578"/>
      <c r="B2578"/>
      <c r="C2578"/>
    </row>
    <row r="2579" spans="1:3" x14ac:dyDescent="0.25">
      <c r="A2579"/>
      <c r="B2579"/>
      <c r="C2579"/>
    </row>
    <row r="2580" spans="1:3" x14ac:dyDescent="0.25">
      <c r="A2580"/>
      <c r="B2580"/>
      <c r="C2580"/>
    </row>
    <row r="2581" spans="1:3" x14ac:dyDescent="0.25">
      <c r="A2581"/>
      <c r="B2581"/>
      <c r="C2581"/>
    </row>
    <row r="2582" spans="1:3" x14ac:dyDescent="0.25">
      <c r="A2582"/>
      <c r="B2582"/>
      <c r="C2582"/>
    </row>
    <row r="2583" spans="1:3" x14ac:dyDescent="0.25">
      <c r="A2583"/>
      <c r="B2583"/>
      <c r="C2583"/>
    </row>
    <row r="2584" spans="1:3" x14ac:dyDescent="0.25">
      <c r="A2584"/>
      <c r="B2584"/>
      <c r="C2584"/>
    </row>
    <row r="2585" spans="1:3" x14ac:dyDescent="0.25">
      <c r="A2585"/>
      <c r="B2585"/>
      <c r="C2585"/>
    </row>
    <row r="2586" spans="1:3" x14ac:dyDescent="0.25">
      <c r="A2586"/>
      <c r="B2586"/>
      <c r="C2586"/>
    </row>
    <row r="2587" spans="1:3" x14ac:dyDescent="0.25">
      <c r="A2587"/>
      <c r="B2587"/>
      <c r="C2587"/>
    </row>
    <row r="2588" spans="1:3" x14ac:dyDescent="0.25">
      <c r="A2588"/>
      <c r="B2588"/>
      <c r="C2588"/>
    </row>
    <row r="2589" spans="1:3" x14ac:dyDescent="0.25">
      <c r="A2589"/>
      <c r="B2589"/>
      <c r="C2589"/>
    </row>
    <row r="2590" spans="1:3" x14ac:dyDescent="0.25">
      <c r="A2590"/>
      <c r="B2590"/>
      <c r="C2590"/>
    </row>
    <row r="2591" spans="1:3" x14ac:dyDescent="0.25">
      <c r="A2591"/>
      <c r="B2591"/>
      <c r="C2591"/>
    </row>
    <row r="2592" spans="1:3" x14ac:dyDescent="0.25">
      <c r="A2592"/>
      <c r="B2592"/>
      <c r="C2592"/>
    </row>
    <row r="2593" spans="1:3" x14ac:dyDescent="0.25">
      <c r="A2593"/>
      <c r="B2593"/>
      <c r="C2593"/>
    </row>
    <row r="2594" spans="1:3" x14ac:dyDescent="0.25">
      <c r="A2594"/>
      <c r="B2594"/>
      <c r="C2594"/>
    </row>
    <row r="2595" spans="1:3" x14ac:dyDescent="0.25">
      <c r="A2595"/>
      <c r="B2595"/>
      <c r="C2595"/>
    </row>
    <row r="2596" spans="1:3" x14ac:dyDescent="0.25">
      <c r="A2596"/>
      <c r="B2596"/>
      <c r="C2596"/>
    </row>
    <row r="2597" spans="1:3" x14ac:dyDescent="0.25">
      <c r="A2597"/>
      <c r="B2597"/>
      <c r="C2597"/>
    </row>
    <row r="2598" spans="1:3" x14ac:dyDescent="0.25">
      <c r="A2598"/>
      <c r="B2598"/>
      <c r="C2598"/>
    </row>
    <row r="2599" spans="1:3" x14ac:dyDescent="0.25">
      <c r="A2599"/>
      <c r="B2599"/>
      <c r="C2599"/>
    </row>
    <row r="2600" spans="1:3" x14ac:dyDescent="0.25">
      <c r="A2600"/>
      <c r="B2600"/>
      <c r="C2600"/>
    </row>
    <row r="2601" spans="1:3" x14ac:dyDescent="0.25">
      <c r="A2601"/>
      <c r="B2601"/>
      <c r="C2601"/>
    </row>
    <row r="2602" spans="1:3" x14ac:dyDescent="0.25">
      <c r="A2602"/>
      <c r="B2602"/>
      <c r="C2602"/>
    </row>
    <row r="2603" spans="1:3" x14ac:dyDescent="0.25">
      <c r="A2603"/>
      <c r="B2603"/>
      <c r="C2603"/>
    </row>
    <row r="2604" spans="1:3" x14ac:dyDescent="0.25">
      <c r="A2604"/>
      <c r="B2604"/>
      <c r="C2604"/>
    </row>
    <row r="2605" spans="1:3" x14ac:dyDescent="0.25">
      <c r="A2605"/>
      <c r="B2605"/>
      <c r="C2605"/>
    </row>
    <row r="2606" spans="1:3" x14ac:dyDescent="0.25">
      <c r="A2606"/>
      <c r="B2606"/>
      <c r="C2606"/>
    </row>
    <row r="2607" spans="1:3" x14ac:dyDescent="0.25">
      <c r="A2607"/>
      <c r="B2607"/>
      <c r="C2607"/>
    </row>
    <row r="2608" spans="1:3" x14ac:dyDescent="0.25">
      <c r="A2608"/>
      <c r="B2608"/>
      <c r="C2608"/>
    </row>
    <row r="2609" spans="1:3" x14ac:dyDescent="0.25">
      <c r="A2609"/>
      <c r="B2609"/>
      <c r="C2609"/>
    </row>
    <row r="2610" spans="1:3" x14ac:dyDescent="0.25">
      <c r="A2610"/>
      <c r="B2610"/>
      <c r="C2610"/>
    </row>
    <row r="2611" spans="1:3" x14ac:dyDescent="0.25">
      <c r="A2611"/>
      <c r="B2611"/>
      <c r="C2611"/>
    </row>
    <row r="2612" spans="1:3" x14ac:dyDescent="0.25">
      <c r="A2612"/>
      <c r="B2612"/>
      <c r="C2612"/>
    </row>
    <row r="2613" spans="1:3" x14ac:dyDescent="0.25">
      <c r="A2613"/>
      <c r="B2613"/>
      <c r="C2613"/>
    </row>
    <row r="2614" spans="1:3" x14ac:dyDescent="0.25">
      <c r="A2614"/>
      <c r="B2614"/>
      <c r="C2614"/>
    </row>
    <row r="2615" spans="1:3" x14ac:dyDescent="0.25">
      <c r="A2615"/>
      <c r="B2615"/>
      <c r="C2615"/>
    </row>
    <row r="2616" spans="1:3" x14ac:dyDescent="0.25">
      <c r="A2616"/>
      <c r="B2616"/>
      <c r="C2616"/>
    </row>
    <row r="2617" spans="1:3" x14ac:dyDescent="0.25">
      <c r="A2617"/>
      <c r="B2617"/>
      <c r="C2617"/>
    </row>
    <row r="2618" spans="1:3" x14ac:dyDescent="0.25">
      <c r="A2618"/>
      <c r="B2618"/>
      <c r="C2618"/>
    </row>
    <row r="2619" spans="1:3" x14ac:dyDescent="0.25">
      <c r="A2619"/>
      <c r="B2619"/>
      <c r="C2619"/>
    </row>
    <row r="2620" spans="1:3" x14ac:dyDescent="0.25">
      <c r="A2620"/>
      <c r="B2620"/>
      <c r="C2620"/>
    </row>
    <row r="2621" spans="1:3" x14ac:dyDescent="0.25">
      <c r="A2621"/>
      <c r="B2621"/>
      <c r="C2621"/>
    </row>
    <row r="2622" spans="1:3" x14ac:dyDescent="0.25">
      <c r="A2622"/>
      <c r="B2622"/>
      <c r="C2622"/>
    </row>
    <row r="2623" spans="1:3" x14ac:dyDescent="0.25">
      <c r="A2623"/>
      <c r="B2623"/>
      <c r="C2623"/>
    </row>
    <row r="2624" spans="1:3" x14ac:dyDescent="0.25">
      <c r="A2624"/>
      <c r="B2624"/>
      <c r="C2624"/>
    </row>
    <row r="2625" spans="1:3" x14ac:dyDescent="0.25">
      <c r="A2625"/>
      <c r="B2625"/>
      <c r="C2625"/>
    </row>
    <row r="2626" spans="1:3" x14ac:dyDescent="0.25">
      <c r="A2626"/>
      <c r="B2626"/>
      <c r="C2626"/>
    </row>
    <row r="2627" spans="1:3" x14ac:dyDescent="0.25">
      <c r="A2627"/>
      <c r="B2627"/>
      <c r="C2627"/>
    </row>
    <row r="2628" spans="1:3" x14ac:dyDescent="0.25">
      <c r="A2628"/>
      <c r="B2628"/>
      <c r="C2628"/>
    </row>
    <row r="2629" spans="1:3" x14ac:dyDescent="0.25">
      <c r="A2629"/>
      <c r="B2629"/>
      <c r="C2629"/>
    </row>
    <row r="2630" spans="1:3" x14ac:dyDescent="0.25">
      <c r="A2630"/>
      <c r="B2630"/>
      <c r="C2630"/>
    </row>
    <row r="2631" spans="1:3" x14ac:dyDescent="0.25">
      <c r="A2631"/>
      <c r="B2631"/>
      <c r="C2631"/>
    </row>
    <row r="2632" spans="1:3" x14ac:dyDescent="0.25">
      <c r="A2632"/>
      <c r="B2632"/>
      <c r="C2632"/>
    </row>
    <row r="2633" spans="1:3" x14ac:dyDescent="0.25">
      <c r="A2633"/>
      <c r="B2633"/>
      <c r="C2633"/>
    </row>
    <row r="2634" spans="1:3" x14ac:dyDescent="0.25">
      <c r="A2634"/>
      <c r="B2634"/>
      <c r="C2634"/>
    </row>
    <row r="2635" spans="1:3" x14ac:dyDescent="0.25">
      <c r="A2635"/>
      <c r="B2635"/>
      <c r="C2635"/>
    </row>
    <row r="2636" spans="1:3" x14ac:dyDescent="0.25">
      <c r="A2636"/>
      <c r="B2636"/>
      <c r="C2636"/>
    </row>
    <row r="2637" spans="1:3" x14ac:dyDescent="0.25">
      <c r="A2637"/>
      <c r="B2637"/>
      <c r="C2637"/>
    </row>
    <row r="2638" spans="1:3" x14ac:dyDescent="0.25">
      <c r="A2638"/>
      <c r="B2638"/>
      <c r="C2638"/>
    </row>
    <row r="2639" spans="1:3" x14ac:dyDescent="0.25">
      <c r="A2639"/>
      <c r="B2639"/>
      <c r="C2639"/>
    </row>
    <row r="2640" spans="1:3" x14ac:dyDescent="0.25">
      <c r="A2640"/>
      <c r="B2640"/>
      <c r="C2640"/>
    </row>
    <row r="2641" spans="1:3" x14ac:dyDescent="0.25">
      <c r="A2641"/>
      <c r="B2641"/>
      <c r="C2641"/>
    </row>
    <row r="2642" spans="1:3" x14ac:dyDescent="0.25">
      <c r="A2642"/>
      <c r="B2642"/>
      <c r="C2642"/>
    </row>
    <row r="2643" spans="1:3" x14ac:dyDescent="0.25">
      <c r="A2643"/>
      <c r="B2643"/>
      <c r="C2643"/>
    </row>
    <row r="2644" spans="1:3" x14ac:dyDescent="0.25">
      <c r="A2644"/>
      <c r="B2644"/>
      <c r="C2644"/>
    </row>
    <row r="2645" spans="1:3" x14ac:dyDescent="0.25">
      <c r="A2645"/>
      <c r="B2645"/>
      <c r="C2645"/>
    </row>
    <row r="2646" spans="1:3" x14ac:dyDescent="0.25">
      <c r="A2646"/>
      <c r="B2646"/>
      <c r="C2646"/>
    </row>
    <row r="2647" spans="1:3" x14ac:dyDescent="0.25">
      <c r="A2647"/>
      <c r="B2647"/>
      <c r="C2647"/>
    </row>
    <row r="2648" spans="1:3" x14ac:dyDescent="0.25">
      <c r="A2648"/>
      <c r="B2648"/>
      <c r="C2648"/>
    </row>
    <row r="2649" spans="1:3" x14ac:dyDescent="0.25">
      <c r="A2649"/>
      <c r="B2649"/>
      <c r="C2649"/>
    </row>
    <row r="2650" spans="1:3" x14ac:dyDescent="0.25">
      <c r="A2650"/>
      <c r="B2650"/>
      <c r="C2650"/>
    </row>
    <row r="2651" spans="1:3" x14ac:dyDescent="0.25">
      <c r="A2651"/>
      <c r="B2651"/>
      <c r="C2651"/>
    </row>
    <row r="2652" spans="1:3" x14ac:dyDescent="0.25">
      <c r="A2652"/>
      <c r="B2652"/>
      <c r="C2652"/>
    </row>
    <row r="2653" spans="1:3" x14ac:dyDescent="0.25">
      <c r="A2653"/>
      <c r="B2653"/>
      <c r="C2653"/>
    </row>
    <row r="2654" spans="1:3" x14ac:dyDescent="0.25">
      <c r="A2654"/>
      <c r="B2654"/>
      <c r="C2654"/>
    </row>
    <row r="2655" spans="1:3" x14ac:dyDescent="0.25">
      <c r="A2655"/>
      <c r="B2655"/>
      <c r="C2655"/>
    </row>
    <row r="2656" spans="1:3" x14ac:dyDescent="0.25">
      <c r="A2656"/>
      <c r="B2656"/>
      <c r="C2656"/>
    </row>
    <row r="2657" spans="1:3" x14ac:dyDescent="0.25">
      <c r="A2657"/>
      <c r="B2657"/>
      <c r="C2657"/>
    </row>
    <row r="2658" spans="1:3" x14ac:dyDescent="0.25">
      <c r="A2658"/>
      <c r="B2658"/>
      <c r="C2658"/>
    </row>
    <row r="2659" spans="1:3" x14ac:dyDescent="0.25">
      <c r="A2659"/>
      <c r="B2659"/>
      <c r="C2659"/>
    </row>
    <row r="2660" spans="1:3" x14ac:dyDescent="0.25">
      <c r="A2660"/>
      <c r="B2660"/>
      <c r="C2660"/>
    </row>
    <row r="2661" spans="1:3" x14ac:dyDescent="0.25">
      <c r="A2661"/>
      <c r="B2661"/>
      <c r="C2661"/>
    </row>
    <row r="2662" spans="1:3" x14ac:dyDescent="0.25">
      <c r="A2662"/>
      <c r="B2662"/>
      <c r="C2662"/>
    </row>
    <row r="2663" spans="1:3" x14ac:dyDescent="0.25">
      <c r="A2663"/>
      <c r="B2663"/>
      <c r="C2663"/>
    </row>
    <row r="2664" spans="1:3" x14ac:dyDescent="0.25">
      <c r="A2664"/>
      <c r="B2664"/>
      <c r="C2664"/>
    </row>
    <row r="2665" spans="1:3" x14ac:dyDescent="0.25">
      <c r="A2665"/>
      <c r="B2665"/>
      <c r="C2665"/>
    </row>
    <row r="2666" spans="1:3" x14ac:dyDescent="0.25">
      <c r="A2666"/>
      <c r="B2666"/>
      <c r="C2666"/>
    </row>
    <row r="2667" spans="1:3" x14ac:dyDescent="0.25">
      <c r="A2667"/>
      <c r="B2667"/>
      <c r="C2667"/>
    </row>
    <row r="2668" spans="1:3" x14ac:dyDescent="0.25">
      <c r="A2668"/>
      <c r="B2668"/>
      <c r="C2668"/>
    </row>
    <row r="2669" spans="1:3" x14ac:dyDescent="0.25">
      <c r="A2669"/>
      <c r="B2669"/>
      <c r="C2669"/>
    </row>
    <row r="2670" spans="1:3" x14ac:dyDescent="0.25">
      <c r="A2670"/>
      <c r="B2670"/>
      <c r="C2670"/>
    </row>
    <row r="2671" spans="1:3" x14ac:dyDescent="0.25">
      <c r="A2671"/>
      <c r="B2671"/>
      <c r="C2671"/>
    </row>
    <row r="2672" spans="1:3" x14ac:dyDescent="0.25">
      <c r="A2672"/>
      <c r="B2672"/>
      <c r="C2672"/>
    </row>
    <row r="2673" spans="1:3" x14ac:dyDescent="0.25">
      <c r="A2673"/>
      <c r="B2673"/>
      <c r="C2673"/>
    </row>
    <row r="2674" spans="1:3" x14ac:dyDescent="0.25">
      <c r="A2674"/>
      <c r="B2674"/>
      <c r="C2674"/>
    </row>
    <row r="2675" spans="1:3" x14ac:dyDescent="0.25">
      <c r="A2675"/>
      <c r="B2675"/>
      <c r="C2675"/>
    </row>
    <row r="2676" spans="1:3" x14ac:dyDescent="0.25">
      <c r="A2676"/>
      <c r="B2676"/>
      <c r="C2676"/>
    </row>
    <row r="2677" spans="1:3" x14ac:dyDescent="0.25">
      <c r="A2677"/>
      <c r="B2677"/>
      <c r="C2677"/>
    </row>
    <row r="2678" spans="1:3" x14ac:dyDescent="0.25">
      <c r="A2678"/>
      <c r="B2678"/>
      <c r="C2678"/>
    </row>
    <row r="2679" spans="1:3" x14ac:dyDescent="0.25">
      <c r="A2679"/>
      <c r="B2679"/>
      <c r="C2679"/>
    </row>
    <row r="2680" spans="1:3" x14ac:dyDescent="0.25">
      <c r="A2680"/>
      <c r="B2680"/>
      <c r="C2680"/>
    </row>
    <row r="2681" spans="1:3" x14ac:dyDescent="0.25">
      <c r="A2681"/>
      <c r="B2681"/>
      <c r="C2681"/>
    </row>
    <row r="2682" spans="1:3" x14ac:dyDescent="0.25">
      <c r="A2682"/>
      <c r="B2682"/>
      <c r="C2682"/>
    </row>
    <row r="2683" spans="1:3" x14ac:dyDescent="0.25">
      <c r="A2683"/>
      <c r="B2683"/>
      <c r="C2683"/>
    </row>
    <row r="2684" spans="1:3" x14ac:dyDescent="0.25">
      <c r="A2684"/>
      <c r="B2684"/>
      <c r="C2684"/>
    </row>
    <row r="2685" spans="1:3" x14ac:dyDescent="0.25">
      <c r="A2685"/>
      <c r="B2685"/>
      <c r="C2685"/>
    </row>
    <row r="2686" spans="1:3" x14ac:dyDescent="0.25">
      <c r="A2686"/>
      <c r="B2686"/>
      <c r="C2686"/>
    </row>
    <row r="2687" spans="1:3" x14ac:dyDescent="0.25">
      <c r="A2687"/>
      <c r="B2687"/>
      <c r="C2687"/>
    </row>
    <row r="2688" spans="1:3" x14ac:dyDescent="0.25">
      <c r="A2688"/>
      <c r="B2688"/>
      <c r="C2688"/>
    </row>
    <row r="2689" spans="1:3" x14ac:dyDescent="0.25">
      <c r="A2689"/>
      <c r="B2689"/>
      <c r="C2689"/>
    </row>
    <row r="2690" spans="1:3" x14ac:dyDescent="0.25">
      <c r="A2690"/>
      <c r="B2690"/>
      <c r="C2690"/>
    </row>
    <row r="2691" spans="1:3" x14ac:dyDescent="0.25">
      <c r="A2691"/>
      <c r="B2691"/>
      <c r="C2691"/>
    </row>
    <row r="2692" spans="1:3" x14ac:dyDescent="0.25">
      <c r="A2692"/>
      <c r="B2692"/>
      <c r="C2692"/>
    </row>
    <row r="2693" spans="1:3" x14ac:dyDescent="0.25">
      <c r="A2693"/>
      <c r="B2693"/>
      <c r="C2693"/>
    </row>
    <row r="2694" spans="1:3" x14ac:dyDescent="0.25">
      <c r="A2694"/>
      <c r="B2694"/>
      <c r="C2694"/>
    </row>
    <row r="2695" spans="1:3" x14ac:dyDescent="0.25">
      <c r="A2695"/>
      <c r="B2695"/>
      <c r="C2695"/>
    </row>
    <row r="2696" spans="1:3" x14ac:dyDescent="0.25">
      <c r="A2696"/>
      <c r="B2696"/>
      <c r="C2696"/>
    </row>
    <row r="2697" spans="1:3" x14ac:dyDescent="0.25">
      <c r="A2697"/>
      <c r="B2697"/>
      <c r="C2697"/>
    </row>
    <row r="2698" spans="1:3" x14ac:dyDescent="0.25">
      <c r="A2698"/>
      <c r="B2698"/>
      <c r="C2698"/>
    </row>
    <row r="2699" spans="1:3" x14ac:dyDescent="0.25">
      <c r="A2699"/>
      <c r="B2699"/>
      <c r="C2699"/>
    </row>
    <row r="2700" spans="1:3" x14ac:dyDescent="0.25">
      <c r="A2700"/>
      <c r="B2700"/>
      <c r="C2700"/>
    </row>
    <row r="2701" spans="1:3" x14ac:dyDescent="0.25">
      <c r="A2701"/>
      <c r="B2701"/>
      <c r="C2701"/>
    </row>
    <row r="2702" spans="1:3" x14ac:dyDescent="0.25">
      <c r="A2702"/>
      <c r="B2702"/>
      <c r="C2702"/>
    </row>
    <row r="2703" spans="1:3" x14ac:dyDescent="0.25">
      <c r="A2703"/>
      <c r="B2703"/>
      <c r="C2703"/>
    </row>
    <row r="2704" spans="1:3" x14ac:dyDescent="0.25">
      <c r="A2704"/>
      <c r="B2704"/>
      <c r="C2704"/>
    </row>
    <row r="2705" spans="1:3" x14ac:dyDescent="0.25">
      <c r="A2705"/>
      <c r="B2705"/>
      <c r="C2705"/>
    </row>
    <row r="2706" spans="1:3" x14ac:dyDescent="0.25">
      <c r="A2706"/>
      <c r="B2706"/>
      <c r="C2706"/>
    </row>
    <row r="2707" spans="1:3" x14ac:dyDescent="0.25">
      <c r="A2707"/>
      <c r="B2707"/>
      <c r="C2707"/>
    </row>
    <row r="2708" spans="1:3" x14ac:dyDescent="0.25">
      <c r="A2708"/>
      <c r="B2708"/>
      <c r="C2708"/>
    </row>
    <row r="2709" spans="1:3" x14ac:dyDescent="0.25">
      <c r="A2709"/>
      <c r="B2709"/>
      <c r="C2709"/>
    </row>
    <row r="2710" spans="1:3" x14ac:dyDescent="0.25">
      <c r="A2710"/>
      <c r="B2710"/>
      <c r="C2710"/>
    </row>
    <row r="2711" spans="1:3" x14ac:dyDescent="0.25">
      <c r="A2711"/>
      <c r="B2711"/>
      <c r="C2711"/>
    </row>
    <row r="2712" spans="1:3" x14ac:dyDescent="0.25">
      <c r="A2712"/>
      <c r="B2712"/>
      <c r="C2712"/>
    </row>
    <row r="2713" spans="1:3" x14ac:dyDescent="0.25">
      <c r="A2713"/>
      <c r="B2713"/>
      <c r="C2713"/>
    </row>
    <row r="2714" spans="1:3" x14ac:dyDescent="0.25">
      <c r="A2714"/>
      <c r="B2714"/>
      <c r="C2714"/>
    </row>
    <row r="2715" spans="1:3" x14ac:dyDescent="0.25">
      <c r="A2715"/>
      <c r="B2715"/>
      <c r="C2715"/>
    </row>
    <row r="2716" spans="1:3" x14ac:dyDescent="0.25">
      <c r="A2716"/>
      <c r="B2716"/>
      <c r="C2716"/>
    </row>
    <row r="2717" spans="1:3" x14ac:dyDescent="0.25">
      <c r="A2717"/>
      <c r="B2717"/>
      <c r="C2717"/>
    </row>
    <row r="2718" spans="1:3" x14ac:dyDescent="0.25">
      <c r="A2718"/>
      <c r="B2718"/>
      <c r="C2718"/>
    </row>
    <row r="2719" spans="1:3" x14ac:dyDescent="0.25">
      <c r="A2719"/>
      <c r="B2719"/>
      <c r="C2719"/>
    </row>
    <row r="2720" spans="1:3" x14ac:dyDescent="0.25">
      <c r="A2720"/>
      <c r="B2720"/>
      <c r="C2720"/>
    </row>
    <row r="2721" spans="1:3" x14ac:dyDescent="0.25">
      <c r="A2721"/>
      <c r="B2721"/>
      <c r="C2721"/>
    </row>
    <row r="2722" spans="1:3" x14ac:dyDescent="0.25">
      <c r="A2722"/>
      <c r="B2722"/>
      <c r="C2722"/>
    </row>
    <row r="2723" spans="1:3" x14ac:dyDescent="0.25">
      <c r="A2723"/>
      <c r="B2723"/>
      <c r="C2723"/>
    </row>
    <row r="2724" spans="1:3" x14ac:dyDescent="0.25">
      <c r="A2724"/>
      <c r="B2724"/>
      <c r="C2724"/>
    </row>
    <row r="2725" spans="1:3" x14ac:dyDescent="0.25">
      <c r="A2725"/>
      <c r="B2725"/>
      <c r="C2725"/>
    </row>
    <row r="2726" spans="1:3" x14ac:dyDescent="0.25">
      <c r="A2726"/>
      <c r="B2726"/>
      <c r="C2726"/>
    </row>
    <row r="2727" spans="1:3" x14ac:dyDescent="0.25">
      <c r="A2727"/>
      <c r="B2727"/>
      <c r="C2727"/>
    </row>
    <row r="2728" spans="1:3" x14ac:dyDescent="0.25">
      <c r="A2728"/>
      <c r="B2728"/>
      <c r="C2728"/>
    </row>
    <row r="2729" spans="1:3" x14ac:dyDescent="0.25">
      <c r="A2729"/>
      <c r="B2729"/>
      <c r="C2729"/>
    </row>
    <row r="2730" spans="1:3" x14ac:dyDescent="0.25">
      <c r="A2730"/>
      <c r="B2730"/>
      <c r="C2730"/>
    </row>
    <row r="2731" spans="1:3" x14ac:dyDescent="0.25">
      <c r="A2731"/>
      <c r="B2731"/>
      <c r="C2731"/>
    </row>
    <row r="2732" spans="1:3" x14ac:dyDescent="0.25">
      <c r="A2732"/>
      <c r="B2732"/>
      <c r="C2732"/>
    </row>
    <row r="2733" spans="1:3" x14ac:dyDescent="0.25">
      <c r="A2733"/>
      <c r="B2733"/>
      <c r="C2733"/>
    </row>
    <row r="2734" spans="1:3" x14ac:dyDescent="0.25">
      <c r="A2734"/>
      <c r="B2734"/>
      <c r="C2734"/>
    </row>
    <row r="2735" spans="1:3" x14ac:dyDescent="0.25">
      <c r="A2735"/>
      <c r="B2735"/>
      <c r="C2735"/>
    </row>
    <row r="2736" spans="1:3" x14ac:dyDescent="0.25">
      <c r="A2736"/>
      <c r="B2736"/>
      <c r="C2736"/>
    </row>
    <row r="2737" spans="1:3" x14ac:dyDescent="0.25">
      <c r="A2737"/>
      <c r="B2737"/>
      <c r="C2737"/>
    </row>
    <row r="2738" spans="1:3" x14ac:dyDescent="0.25">
      <c r="A2738"/>
      <c r="B2738"/>
      <c r="C2738"/>
    </row>
    <row r="2739" spans="1:3" x14ac:dyDescent="0.25">
      <c r="A2739"/>
      <c r="B2739"/>
      <c r="C2739"/>
    </row>
    <row r="2740" spans="1:3" x14ac:dyDescent="0.25">
      <c r="A2740"/>
      <c r="B2740"/>
      <c r="C2740"/>
    </row>
    <row r="2741" spans="1:3" x14ac:dyDescent="0.25">
      <c r="A2741"/>
      <c r="B2741"/>
      <c r="C2741"/>
    </row>
    <row r="2742" spans="1:3" x14ac:dyDescent="0.25">
      <c r="A2742"/>
      <c r="B2742"/>
      <c r="C2742"/>
    </row>
    <row r="2743" spans="1:3" x14ac:dyDescent="0.25">
      <c r="A2743"/>
      <c r="B2743"/>
      <c r="C2743"/>
    </row>
    <row r="2744" spans="1:3" x14ac:dyDescent="0.25">
      <c r="A2744"/>
      <c r="B2744"/>
      <c r="C2744"/>
    </row>
    <row r="2745" spans="1:3" x14ac:dyDescent="0.25">
      <c r="A2745"/>
      <c r="B2745"/>
      <c r="C2745"/>
    </row>
    <row r="2746" spans="1:3" x14ac:dyDescent="0.25">
      <c r="A2746"/>
      <c r="B2746"/>
      <c r="C2746"/>
    </row>
    <row r="2747" spans="1:3" x14ac:dyDescent="0.25">
      <c r="A2747"/>
      <c r="B2747"/>
      <c r="C2747"/>
    </row>
    <row r="2748" spans="1:3" x14ac:dyDescent="0.25">
      <c r="A2748"/>
      <c r="B2748"/>
      <c r="C2748"/>
    </row>
    <row r="2749" spans="1:3" x14ac:dyDescent="0.25">
      <c r="A2749"/>
      <c r="B2749"/>
      <c r="C2749"/>
    </row>
    <row r="2750" spans="1:3" x14ac:dyDescent="0.25">
      <c r="A2750"/>
      <c r="B2750"/>
      <c r="C2750"/>
    </row>
    <row r="2751" spans="1:3" x14ac:dyDescent="0.25">
      <c r="A2751"/>
      <c r="B2751"/>
      <c r="C2751"/>
    </row>
    <row r="2752" spans="1:3" x14ac:dyDescent="0.25">
      <c r="A2752"/>
      <c r="B2752"/>
      <c r="C2752"/>
    </row>
    <row r="2753" spans="1:3" x14ac:dyDescent="0.25">
      <c r="A2753"/>
      <c r="B2753"/>
      <c r="C2753"/>
    </row>
    <row r="2754" spans="1:3" x14ac:dyDescent="0.25">
      <c r="A2754"/>
      <c r="B2754"/>
      <c r="C2754"/>
    </row>
    <row r="2755" spans="1:3" x14ac:dyDescent="0.25">
      <c r="A2755"/>
      <c r="B2755"/>
      <c r="C2755"/>
    </row>
    <row r="2756" spans="1:3" x14ac:dyDescent="0.25">
      <c r="A2756"/>
      <c r="B2756"/>
      <c r="C2756"/>
    </row>
    <row r="2757" spans="1:3" x14ac:dyDescent="0.25">
      <c r="A2757"/>
      <c r="B2757"/>
      <c r="C2757"/>
    </row>
    <row r="2758" spans="1:3" x14ac:dyDescent="0.25">
      <c r="A2758"/>
      <c r="B2758"/>
      <c r="C2758"/>
    </row>
    <row r="2759" spans="1:3" x14ac:dyDescent="0.25">
      <c r="A2759"/>
      <c r="B2759"/>
      <c r="C2759"/>
    </row>
    <row r="2760" spans="1:3" x14ac:dyDescent="0.25">
      <c r="A2760"/>
      <c r="B2760"/>
      <c r="C2760"/>
    </row>
    <row r="2761" spans="1:3" x14ac:dyDescent="0.25">
      <c r="A2761"/>
      <c r="B2761"/>
      <c r="C2761"/>
    </row>
    <row r="2762" spans="1:3" x14ac:dyDescent="0.25">
      <c r="A2762"/>
      <c r="B2762"/>
      <c r="C2762"/>
    </row>
    <row r="2763" spans="1:3" x14ac:dyDescent="0.25">
      <c r="A2763"/>
      <c r="B2763"/>
      <c r="C2763"/>
    </row>
    <row r="2764" spans="1:3" x14ac:dyDescent="0.25">
      <c r="A2764"/>
      <c r="B2764"/>
      <c r="C2764"/>
    </row>
    <row r="2765" spans="1:3" x14ac:dyDescent="0.25">
      <c r="A2765"/>
      <c r="B2765"/>
      <c r="C2765"/>
    </row>
    <row r="2766" spans="1:3" x14ac:dyDescent="0.25">
      <c r="A2766"/>
      <c r="B2766"/>
      <c r="C2766"/>
    </row>
    <row r="2767" spans="1:3" x14ac:dyDescent="0.25">
      <c r="A2767"/>
      <c r="B2767"/>
      <c r="C2767"/>
    </row>
    <row r="2768" spans="1:3" x14ac:dyDescent="0.25">
      <c r="A2768"/>
      <c r="B2768"/>
      <c r="C2768"/>
    </row>
    <row r="2769" spans="1:3" x14ac:dyDescent="0.25">
      <c r="A2769"/>
      <c r="B2769"/>
      <c r="C2769"/>
    </row>
    <row r="2770" spans="1:3" x14ac:dyDescent="0.25">
      <c r="A2770"/>
      <c r="B2770"/>
      <c r="C2770"/>
    </row>
    <row r="2771" spans="1:3" x14ac:dyDescent="0.25">
      <c r="A2771"/>
      <c r="B2771"/>
      <c r="C2771"/>
    </row>
    <row r="2772" spans="1:3" x14ac:dyDescent="0.25">
      <c r="A2772"/>
      <c r="B2772"/>
      <c r="C2772"/>
    </row>
    <row r="2773" spans="1:3" x14ac:dyDescent="0.25">
      <c r="A2773"/>
      <c r="B2773"/>
      <c r="C2773"/>
    </row>
    <row r="2774" spans="1:3" x14ac:dyDescent="0.25">
      <c r="A2774"/>
      <c r="B2774"/>
      <c r="C2774"/>
    </row>
    <row r="2775" spans="1:3" x14ac:dyDescent="0.25">
      <c r="A2775"/>
      <c r="B2775"/>
      <c r="C2775"/>
    </row>
    <row r="2776" spans="1:3" x14ac:dyDescent="0.25">
      <c r="A2776"/>
      <c r="B2776"/>
      <c r="C2776"/>
    </row>
    <row r="2777" spans="1:3" x14ac:dyDescent="0.25">
      <c r="A2777"/>
      <c r="B2777"/>
      <c r="C2777"/>
    </row>
    <row r="2778" spans="1:3" x14ac:dyDescent="0.25">
      <c r="A2778"/>
      <c r="B2778"/>
      <c r="C2778"/>
    </row>
    <row r="2779" spans="1:3" x14ac:dyDescent="0.25">
      <c r="A2779"/>
      <c r="B2779"/>
      <c r="C2779"/>
    </row>
    <row r="2780" spans="1:3" x14ac:dyDescent="0.25">
      <c r="A2780"/>
      <c r="B2780"/>
      <c r="C2780"/>
    </row>
    <row r="2781" spans="1:3" x14ac:dyDescent="0.25">
      <c r="A2781"/>
      <c r="B2781"/>
      <c r="C2781"/>
    </row>
    <row r="2782" spans="1:3" x14ac:dyDescent="0.25">
      <c r="A2782"/>
      <c r="B2782"/>
      <c r="C2782"/>
    </row>
    <row r="2783" spans="1:3" x14ac:dyDescent="0.25">
      <c r="A2783"/>
      <c r="B2783"/>
      <c r="C2783"/>
    </row>
    <row r="2784" spans="1:3" x14ac:dyDescent="0.25">
      <c r="A2784"/>
      <c r="B2784"/>
      <c r="C2784"/>
    </row>
    <row r="2785" spans="1:3" x14ac:dyDescent="0.25">
      <c r="A2785"/>
      <c r="B2785"/>
      <c r="C2785"/>
    </row>
    <row r="2786" spans="1:3" x14ac:dyDescent="0.25">
      <c r="A2786"/>
      <c r="B2786"/>
      <c r="C2786"/>
    </row>
    <row r="2787" spans="1:3" x14ac:dyDescent="0.25">
      <c r="A2787"/>
      <c r="B2787"/>
      <c r="C2787"/>
    </row>
    <row r="2788" spans="1:3" x14ac:dyDescent="0.25">
      <c r="A2788"/>
      <c r="B2788"/>
      <c r="C2788"/>
    </row>
    <row r="2789" spans="1:3" x14ac:dyDescent="0.25">
      <c r="A2789"/>
      <c r="B2789"/>
      <c r="C2789"/>
    </row>
    <row r="2790" spans="1:3" x14ac:dyDescent="0.25">
      <c r="A2790"/>
      <c r="B2790"/>
      <c r="C2790"/>
    </row>
    <row r="2791" spans="1:3" x14ac:dyDescent="0.25">
      <c r="A2791"/>
      <c r="B2791"/>
      <c r="C2791"/>
    </row>
    <row r="2792" spans="1:3" x14ac:dyDescent="0.25">
      <c r="A2792"/>
      <c r="B2792"/>
      <c r="C2792"/>
    </row>
    <row r="2793" spans="1:3" x14ac:dyDescent="0.25">
      <c r="A2793"/>
      <c r="B2793"/>
      <c r="C2793"/>
    </row>
    <row r="2794" spans="1:3" x14ac:dyDescent="0.25">
      <c r="A2794"/>
      <c r="B2794"/>
      <c r="C2794"/>
    </row>
    <row r="2795" spans="1:3" x14ac:dyDescent="0.25">
      <c r="A2795"/>
      <c r="B2795"/>
      <c r="C2795"/>
    </row>
    <row r="2796" spans="1:3" x14ac:dyDescent="0.25">
      <c r="A2796"/>
      <c r="B2796"/>
      <c r="C2796"/>
    </row>
    <row r="2797" spans="1:3" x14ac:dyDescent="0.25">
      <c r="A2797"/>
      <c r="B2797"/>
      <c r="C2797"/>
    </row>
    <row r="2798" spans="1:3" x14ac:dyDescent="0.25">
      <c r="A2798"/>
      <c r="B2798"/>
      <c r="C2798"/>
    </row>
    <row r="2799" spans="1:3" x14ac:dyDescent="0.25">
      <c r="A2799"/>
      <c r="B2799"/>
      <c r="C2799"/>
    </row>
    <row r="2800" spans="1:3" x14ac:dyDescent="0.25">
      <c r="A2800"/>
      <c r="B2800"/>
      <c r="C2800"/>
    </row>
    <row r="2801" spans="1:3" x14ac:dyDescent="0.25">
      <c r="A2801"/>
      <c r="B2801"/>
      <c r="C2801"/>
    </row>
    <row r="2802" spans="1:3" x14ac:dyDescent="0.25">
      <c r="A2802"/>
      <c r="B2802"/>
      <c r="C2802"/>
    </row>
    <row r="2803" spans="1:3" x14ac:dyDescent="0.25">
      <c r="A2803"/>
      <c r="B2803"/>
      <c r="C2803"/>
    </row>
    <row r="2804" spans="1:3" x14ac:dyDescent="0.25">
      <c r="A2804"/>
      <c r="B2804"/>
      <c r="C2804"/>
    </row>
    <row r="2805" spans="1:3" x14ac:dyDescent="0.25">
      <c r="A2805"/>
      <c r="B2805"/>
      <c r="C2805"/>
    </row>
    <row r="2806" spans="1:3" x14ac:dyDescent="0.25">
      <c r="A2806"/>
      <c r="B2806"/>
      <c r="C2806"/>
    </row>
    <row r="2807" spans="1:3" x14ac:dyDescent="0.25">
      <c r="A2807"/>
      <c r="B2807"/>
      <c r="C2807"/>
    </row>
    <row r="2808" spans="1:3" x14ac:dyDescent="0.25">
      <c r="A2808"/>
      <c r="B2808"/>
      <c r="C2808"/>
    </row>
    <row r="2809" spans="1:3" x14ac:dyDescent="0.25">
      <c r="A2809"/>
      <c r="B2809"/>
      <c r="C2809"/>
    </row>
    <row r="2810" spans="1:3" x14ac:dyDescent="0.25">
      <c r="A2810"/>
      <c r="B2810"/>
      <c r="C2810"/>
    </row>
    <row r="2811" spans="1:3" x14ac:dyDescent="0.25">
      <c r="A2811"/>
      <c r="B2811"/>
      <c r="C2811"/>
    </row>
    <row r="2812" spans="1:3" x14ac:dyDescent="0.25">
      <c r="A2812"/>
      <c r="B2812"/>
      <c r="C2812"/>
    </row>
    <row r="2813" spans="1:3" x14ac:dyDescent="0.25">
      <c r="A2813"/>
      <c r="B2813"/>
      <c r="C2813"/>
    </row>
    <row r="2814" spans="1:3" x14ac:dyDescent="0.25">
      <c r="A2814"/>
      <c r="B2814"/>
      <c r="C2814"/>
    </row>
    <row r="2815" spans="1:3" x14ac:dyDescent="0.25">
      <c r="A2815"/>
      <c r="B2815"/>
      <c r="C2815"/>
    </row>
    <row r="2816" spans="1:3" x14ac:dyDescent="0.25">
      <c r="A2816"/>
      <c r="B2816"/>
      <c r="C2816"/>
    </row>
    <row r="2817" spans="1:3" x14ac:dyDescent="0.25">
      <c r="A2817"/>
      <c r="B2817"/>
      <c r="C2817"/>
    </row>
    <row r="2818" spans="1:3" x14ac:dyDescent="0.25">
      <c r="A2818"/>
      <c r="B2818"/>
      <c r="C2818"/>
    </row>
    <row r="2819" spans="1:3" x14ac:dyDescent="0.25">
      <c r="A2819"/>
      <c r="B2819"/>
      <c r="C2819"/>
    </row>
    <row r="2820" spans="1:3" x14ac:dyDescent="0.25">
      <c r="A2820"/>
      <c r="B2820"/>
      <c r="C2820"/>
    </row>
    <row r="2821" spans="1:3" x14ac:dyDescent="0.25">
      <c r="A2821"/>
      <c r="B2821"/>
      <c r="C2821"/>
    </row>
    <row r="2822" spans="1:3" x14ac:dyDescent="0.25">
      <c r="A2822"/>
      <c r="B2822"/>
      <c r="C2822"/>
    </row>
    <row r="2823" spans="1:3" x14ac:dyDescent="0.25">
      <c r="A2823"/>
      <c r="B2823"/>
      <c r="C2823"/>
    </row>
    <row r="2824" spans="1:3" x14ac:dyDescent="0.25">
      <c r="A2824"/>
      <c r="B2824"/>
      <c r="C2824"/>
    </row>
    <row r="2825" spans="1:3" x14ac:dyDescent="0.25">
      <c r="A2825"/>
      <c r="B2825"/>
      <c r="C2825"/>
    </row>
    <row r="2826" spans="1:3" x14ac:dyDescent="0.25">
      <c r="A2826"/>
      <c r="B2826"/>
      <c r="C2826"/>
    </row>
    <row r="2827" spans="1:3" x14ac:dyDescent="0.25">
      <c r="A2827"/>
      <c r="B2827"/>
      <c r="C2827"/>
    </row>
    <row r="2828" spans="1:3" x14ac:dyDescent="0.25">
      <c r="A2828"/>
      <c r="B2828"/>
      <c r="C2828"/>
    </row>
    <row r="2829" spans="1:3" x14ac:dyDescent="0.25">
      <c r="A2829"/>
      <c r="B2829"/>
      <c r="C2829"/>
    </row>
    <row r="2830" spans="1:3" x14ac:dyDescent="0.25">
      <c r="A2830"/>
      <c r="B2830"/>
      <c r="C2830"/>
    </row>
    <row r="2831" spans="1:3" x14ac:dyDescent="0.25">
      <c r="A2831"/>
      <c r="B2831"/>
      <c r="C2831"/>
    </row>
    <row r="2832" spans="1:3" x14ac:dyDescent="0.25">
      <c r="A2832"/>
      <c r="B2832"/>
      <c r="C2832"/>
    </row>
    <row r="2833" spans="1:3" x14ac:dyDescent="0.25">
      <c r="A2833"/>
      <c r="B2833"/>
      <c r="C2833"/>
    </row>
    <row r="2834" spans="1:3" x14ac:dyDescent="0.25">
      <c r="A2834"/>
      <c r="B2834"/>
      <c r="C2834"/>
    </row>
    <row r="2835" spans="1:3" x14ac:dyDescent="0.25">
      <c r="A2835"/>
      <c r="B2835"/>
      <c r="C2835"/>
    </row>
    <row r="2836" spans="1:3" x14ac:dyDescent="0.25">
      <c r="A2836"/>
      <c r="B2836"/>
      <c r="C2836"/>
    </row>
    <row r="2837" spans="1:3" x14ac:dyDescent="0.25">
      <c r="A2837"/>
      <c r="B2837"/>
      <c r="C2837"/>
    </row>
    <row r="2838" spans="1:3" x14ac:dyDescent="0.25">
      <c r="A2838"/>
      <c r="B2838"/>
      <c r="C2838"/>
    </row>
    <row r="2839" spans="1:3" x14ac:dyDescent="0.25">
      <c r="A2839"/>
      <c r="B2839"/>
      <c r="C2839"/>
    </row>
    <row r="2840" spans="1:3" x14ac:dyDescent="0.25">
      <c r="A2840"/>
      <c r="B2840"/>
      <c r="C2840"/>
    </row>
    <row r="2841" spans="1:3" x14ac:dyDescent="0.25">
      <c r="A2841"/>
      <c r="B2841"/>
      <c r="C2841"/>
    </row>
    <row r="2842" spans="1:3" x14ac:dyDescent="0.25">
      <c r="A2842"/>
      <c r="B2842"/>
      <c r="C2842"/>
    </row>
    <row r="2843" spans="1:3" x14ac:dyDescent="0.25">
      <c r="A2843"/>
      <c r="B2843"/>
      <c r="C2843"/>
    </row>
    <row r="2844" spans="1:3" x14ac:dyDescent="0.25">
      <c r="A2844"/>
      <c r="B2844"/>
      <c r="C2844"/>
    </row>
    <row r="2845" spans="1:3" x14ac:dyDescent="0.25">
      <c r="A2845"/>
      <c r="B2845"/>
      <c r="C2845"/>
    </row>
    <row r="2846" spans="1:3" x14ac:dyDescent="0.25">
      <c r="A2846"/>
      <c r="B2846"/>
      <c r="C2846"/>
    </row>
    <row r="2847" spans="1:3" x14ac:dyDescent="0.25">
      <c r="A2847"/>
      <c r="B2847"/>
      <c r="C2847"/>
    </row>
    <row r="2848" spans="1:3" x14ac:dyDescent="0.25">
      <c r="A2848"/>
      <c r="B2848"/>
      <c r="C2848"/>
    </row>
    <row r="2849" spans="1:3" x14ac:dyDescent="0.25">
      <c r="A2849"/>
      <c r="B2849"/>
      <c r="C2849"/>
    </row>
    <row r="2850" spans="1:3" x14ac:dyDescent="0.25">
      <c r="A2850"/>
      <c r="B2850"/>
      <c r="C2850"/>
    </row>
    <row r="2851" spans="1:3" x14ac:dyDescent="0.25">
      <c r="A2851"/>
      <c r="B2851"/>
      <c r="C2851"/>
    </row>
    <row r="2852" spans="1:3" x14ac:dyDescent="0.25">
      <c r="A2852"/>
      <c r="B2852"/>
      <c r="C2852"/>
    </row>
    <row r="2853" spans="1:3" x14ac:dyDescent="0.25">
      <c r="A2853"/>
      <c r="B2853"/>
      <c r="C2853"/>
    </row>
    <row r="2854" spans="1:3" x14ac:dyDescent="0.25">
      <c r="A2854"/>
      <c r="B2854"/>
      <c r="C2854"/>
    </row>
    <row r="2855" spans="1:3" x14ac:dyDescent="0.25">
      <c r="A2855"/>
      <c r="B2855"/>
      <c r="C2855"/>
    </row>
    <row r="2856" spans="1:3" x14ac:dyDescent="0.25">
      <c r="A2856"/>
      <c r="B2856"/>
      <c r="C2856"/>
    </row>
    <row r="2857" spans="1:3" x14ac:dyDescent="0.25">
      <c r="A2857"/>
      <c r="B2857"/>
      <c r="C2857"/>
    </row>
    <row r="2858" spans="1:3" x14ac:dyDescent="0.25">
      <c r="A2858"/>
      <c r="B2858"/>
      <c r="C2858"/>
    </row>
    <row r="2859" spans="1:3" x14ac:dyDescent="0.25">
      <c r="A2859"/>
      <c r="B2859"/>
      <c r="C2859"/>
    </row>
    <row r="2860" spans="1:3" x14ac:dyDescent="0.25">
      <c r="A2860"/>
      <c r="B2860"/>
      <c r="C2860"/>
    </row>
    <row r="2861" spans="1:3" x14ac:dyDescent="0.25">
      <c r="A2861"/>
      <c r="B2861"/>
      <c r="C2861"/>
    </row>
    <row r="2862" spans="1:3" x14ac:dyDescent="0.25">
      <c r="A2862"/>
      <c r="B2862"/>
      <c r="C2862"/>
    </row>
    <row r="2863" spans="1:3" x14ac:dyDescent="0.25">
      <c r="A2863"/>
      <c r="B2863"/>
      <c r="C2863"/>
    </row>
    <row r="2864" spans="1:3" x14ac:dyDescent="0.25">
      <c r="A2864"/>
      <c r="B2864"/>
      <c r="C2864"/>
    </row>
    <row r="2865" spans="1:3" x14ac:dyDescent="0.25">
      <c r="A2865"/>
      <c r="B2865"/>
      <c r="C2865"/>
    </row>
    <row r="2866" spans="1:3" x14ac:dyDescent="0.25">
      <c r="A2866"/>
      <c r="B2866"/>
      <c r="C2866"/>
    </row>
    <row r="2867" spans="1:3" x14ac:dyDescent="0.25">
      <c r="A2867"/>
      <c r="B2867"/>
      <c r="C2867"/>
    </row>
    <row r="2868" spans="1:3" x14ac:dyDescent="0.25">
      <c r="A2868"/>
      <c r="B2868"/>
      <c r="C2868"/>
    </row>
    <row r="2869" spans="1:3" x14ac:dyDescent="0.25">
      <c r="A2869"/>
      <c r="B2869"/>
      <c r="C2869"/>
    </row>
    <row r="2870" spans="1:3" x14ac:dyDescent="0.25">
      <c r="A2870"/>
      <c r="B2870"/>
      <c r="C2870"/>
    </row>
    <row r="2871" spans="1:3" x14ac:dyDescent="0.25">
      <c r="A2871"/>
      <c r="B2871"/>
      <c r="C2871"/>
    </row>
    <row r="2872" spans="1:3" x14ac:dyDescent="0.25">
      <c r="A2872"/>
      <c r="B2872"/>
      <c r="C2872"/>
    </row>
    <row r="2873" spans="1:3" x14ac:dyDescent="0.25">
      <c r="A2873"/>
      <c r="B2873"/>
      <c r="C2873"/>
    </row>
    <row r="2874" spans="1:3" x14ac:dyDescent="0.25">
      <c r="A2874"/>
      <c r="B2874"/>
      <c r="C2874"/>
    </row>
    <row r="2875" spans="1:3" x14ac:dyDescent="0.25">
      <c r="A2875"/>
      <c r="B2875"/>
      <c r="C2875"/>
    </row>
    <row r="2876" spans="1:3" x14ac:dyDescent="0.25">
      <c r="A2876"/>
      <c r="B2876"/>
      <c r="C2876"/>
    </row>
    <row r="2877" spans="1:3" x14ac:dyDescent="0.25">
      <c r="A2877"/>
      <c r="B2877"/>
      <c r="C2877"/>
    </row>
    <row r="2878" spans="1:3" x14ac:dyDescent="0.25">
      <c r="A2878"/>
      <c r="B2878"/>
      <c r="C2878"/>
    </row>
    <row r="2879" spans="1:3" x14ac:dyDescent="0.25">
      <c r="A2879"/>
      <c r="B2879"/>
      <c r="C2879"/>
    </row>
    <row r="2880" spans="1:3" x14ac:dyDescent="0.25">
      <c r="A2880"/>
      <c r="B2880"/>
      <c r="C2880"/>
    </row>
    <row r="2881" spans="1:3" x14ac:dyDescent="0.25">
      <c r="A2881"/>
      <c r="B2881"/>
      <c r="C2881"/>
    </row>
    <row r="2882" spans="1:3" x14ac:dyDescent="0.25">
      <c r="A2882"/>
      <c r="B2882"/>
      <c r="C2882"/>
    </row>
    <row r="2883" spans="1:3" x14ac:dyDescent="0.25">
      <c r="A2883"/>
      <c r="B2883"/>
      <c r="C2883"/>
    </row>
    <row r="2884" spans="1:3" x14ac:dyDescent="0.25">
      <c r="A2884"/>
      <c r="B2884"/>
      <c r="C2884"/>
    </row>
    <row r="2885" spans="1:3" x14ac:dyDescent="0.25">
      <c r="A2885"/>
      <c r="B2885"/>
      <c r="C2885"/>
    </row>
    <row r="2886" spans="1:3" x14ac:dyDescent="0.25">
      <c r="A2886"/>
      <c r="B2886"/>
      <c r="C2886"/>
    </row>
    <row r="2887" spans="1:3" x14ac:dyDescent="0.25">
      <c r="A2887"/>
      <c r="B2887"/>
      <c r="C2887"/>
    </row>
    <row r="2888" spans="1:3" x14ac:dyDescent="0.25">
      <c r="A2888"/>
      <c r="B2888"/>
      <c r="C2888"/>
    </row>
    <row r="2889" spans="1:3" x14ac:dyDescent="0.25">
      <c r="A2889"/>
      <c r="B2889"/>
      <c r="C2889"/>
    </row>
    <row r="2890" spans="1:3" x14ac:dyDescent="0.25">
      <c r="A2890"/>
      <c r="B2890"/>
      <c r="C2890"/>
    </row>
    <row r="2891" spans="1:3" x14ac:dyDescent="0.25">
      <c r="A2891"/>
      <c r="B2891"/>
      <c r="C2891"/>
    </row>
    <row r="2892" spans="1:3" x14ac:dyDescent="0.25">
      <c r="A2892"/>
      <c r="B2892"/>
      <c r="C2892"/>
    </row>
    <row r="2893" spans="1:3" x14ac:dyDescent="0.25">
      <c r="A2893"/>
      <c r="B2893"/>
      <c r="C2893"/>
    </row>
    <row r="2894" spans="1:3" x14ac:dyDescent="0.25">
      <c r="A2894"/>
      <c r="B2894"/>
      <c r="C2894"/>
    </row>
    <row r="2895" spans="1:3" x14ac:dyDescent="0.25">
      <c r="A2895"/>
      <c r="B2895"/>
      <c r="C2895"/>
    </row>
    <row r="2896" spans="1:3" x14ac:dyDescent="0.25">
      <c r="A2896"/>
      <c r="B2896"/>
      <c r="C2896"/>
    </row>
    <row r="2897" spans="1:3" x14ac:dyDescent="0.25">
      <c r="A2897"/>
      <c r="B2897"/>
      <c r="C2897"/>
    </row>
    <row r="2898" spans="1:3" x14ac:dyDescent="0.25">
      <c r="A2898"/>
      <c r="B2898"/>
      <c r="C2898"/>
    </row>
    <row r="2899" spans="1:3" x14ac:dyDescent="0.25">
      <c r="A2899"/>
      <c r="B2899"/>
      <c r="C2899"/>
    </row>
    <row r="2900" spans="1:3" x14ac:dyDescent="0.25">
      <c r="A2900"/>
      <c r="B2900"/>
      <c r="C2900"/>
    </row>
    <row r="2901" spans="1:3" x14ac:dyDescent="0.25">
      <c r="A2901"/>
      <c r="B2901"/>
      <c r="C2901"/>
    </row>
    <row r="2902" spans="1:3" x14ac:dyDescent="0.25">
      <c r="A2902"/>
      <c r="B2902"/>
      <c r="C2902"/>
    </row>
    <row r="2903" spans="1:3" x14ac:dyDescent="0.25">
      <c r="A2903"/>
      <c r="B2903"/>
      <c r="C2903"/>
    </row>
    <row r="2904" spans="1:3" x14ac:dyDescent="0.25">
      <c r="A2904"/>
      <c r="B2904"/>
      <c r="C2904"/>
    </row>
    <row r="2905" spans="1:3" x14ac:dyDescent="0.25">
      <c r="A2905"/>
      <c r="B2905"/>
      <c r="C2905"/>
    </row>
    <row r="2906" spans="1:3" x14ac:dyDescent="0.25">
      <c r="A2906"/>
      <c r="B2906"/>
      <c r="C2906"/>
    </row>
    <row r="2907" spans="1:3" x14ac:dyDescent="0.25">
      <c r="A2907"/>
      <c r="B2907"/>
      <c r="C2907"/>
    </row>
    <row r="2908" spans="1:3" x14ac:dyDescent="0.25">
      <c r="A2908"/>
      <c r="B2908"/>
      <c r="C2908"/>
    </row>
    <row r="2909" spans="1:3" x14ac:dyDescent="0.25">
      <c r="A2909"/>
      <c r="B2909"/>
      <c r="C2909"/>
    </row>
    <row r="2910" spans="1:3" x14ac:dyDescent="0.25">
      <c r="A2910"/>
      <c r="B2910"/>
      <c r="C2910"/>
    </row>
    <row r="2911" spans="1:3" x14ac:dyDescent="0.25">
      <c r="A2911"/>
      <c r="B2911"/>
      <c r="C2911"/>
    </row>
    <row r="2912" spans="1:3" x14ac:dyDescent="0.25">
      <c r="A2912"/>
      <c r="B2912"/>
      <c r="C2912"/>
    </row>
    <row r="2913" spans="1:3" x14ac:dyDescent="0.25">
      <c r="A2913"/>
      <c r="B2913"/>
      <c r="C2913"/>
    </row>
    <row r="2914" spans="1:3" x14ac:dyDescent="0.25">
      <c r="A2914"/>
      <c r="B2914"/>
      <c r="C2914"/>
    </row>
    <row r="2915" spans="1:3" x14ac:dyDescent="0.25">
      <c r="A2915"/>
      <c r="B2915"/>
      <c r="C2915"/>
    </row>
    <row r="2916" spans="1:3" x14ac:dyDescent="0.25">
      <c r="A2916"/>
      <c r="B2916"/>
      <c r="C2916"/>
    </row>
    <row r="2917" spans="1:3" x14ac:dyDescent="0.25">
      <c r="A2917"/>
      <c r="B2917"/>
      <c r="C2917"/>
    </row>
    <row r="2918" spans="1:3" x14ac:dyDescent="0.25">
      <c r="A2918"/>
      <c r="B2918"/>
      <c r="C2918"/>
    </row>
    <row r="2919" spans="1:3" x14ac:dyDescent="0.25">
      <c r="A2919"/>
      <c r="B2919"/>
      <c r="C2919"/>
    </row>
    <row r="2920" spans="1:3" x14ac:dyDescent="0.25">
      <c r="A2920"/>
      <c r="B2920"/>
      <c r="C2920"/>
    </row>
    <row r="2921" spans="1:3" x14ac:dyDescent="0.25">
      <c r="A2921"/>
      <c r="B2921"/>
      <c r="C2921"/>
    </row>
    <row r="2922" spans="1:3" x14ac:dyDescent="0.25">
      <c r="A2922"/>
      <c r="B2922"/>
      <c r="C2922"/>
    </row>
    <row r="2923" spans="1:3" x14ac:dyDescent="0.25">
      <c r="A2923"/>
      <c r="B2923"/>
      <c r="C2923"/>
    </row>
    <row r="2924" spans="1:3" x14ac:dyDescent="0.25">
      <c r="A2924"/>
      <c r="B2924"/>
      <c r="C2924"/>
    </row>
    <row r="2925" spans="1:3" x14ac:dyDescent="0.25">
      <c r="A2925"/>
      <c r="B2925"/>
      <c r="C2925"/>
    </row>
    <row r="2926" spans="1:3" x14ac:dyDescent="0.25">
      <c r="A2926"/>
      <c r="B2926"/>
      <c r="C2926"/>
    </row>
    <row r="2927" spans="1:3" x14ac:dyDescent="0.25">
      <c r="A2927"/>
      <c r="B2927"/>
      <c r="C2927"/>
    </row>
    <row r="2928" spans="1:3" x14ac:dyDescent="0.25">
      <c r="A2928"/>
      <c r="B2928"/>
      <c r="C2928"/>
    </row>
    <row r="2929" spans="1:3" x14ac:dyDescent="0.25">
      <c r="A2929"/>
      <c r="B2929"/>
      <c r="C2929"/>
    </row>
    <row r="2930" spans="1:3" x14ac:dyDescent="0.25">
      <c r="A2930"/>
      <c r="B2930"/>
      <c r="C2930"/>
    </row>
    <row r="2931" spans="1:3" x14ac:dyDescent="0.25">
      <c r="A2931"/>
      <c r="B2931"/>
      <c r="C2931"/>
    </row>
    <row r="2932" spans="1:3" x14ac:dyDescent="0.25">
      <c r="A2932"/>
      <c r="B2932"/>
      <c r="C2932"/>
    </row>
    <row r="2933" spans="1:3" x14ac:dyDescent="0.25">
      <c r="A2933"/>
      <c r="B2933"/>
      <c r="C2933"/>
    </row>
    <row r="2934" spans="1:3" x14ac:dyDescent="0.25">
      <c r="A2934"/>
      <c r="B2934"/>
      <c r="C2934"/>
    </row>
    <row r="2935" spans="1:3" x14ac:dyDescent="0.25">
      <c r="A2935"/>
      <c r="B2935"/>
      <c r="C2935"/>
    </row>
    <row r="2936" spans="1:3" x14ac:dyDescent="0.25">
      <c r="A2936"/>
      <c r="B2936"/>
      <c r="C2936"/>
    </row>
    <row r="2937" spans="1:3" x14ac:dyDescent="0.25">
      <c r="A2937"/>
      <c r="B2937"/>
      <c r="C2937"/>
    </row>
    <row r="2938" spans="1:3" x14ac:dyDescent="0.25">
      <c r="A2938"/>
      <c r="B2938"/>
      <c r="C2938"/>
    </row>
    <row r="2939" spans="1:3" x14ac:dyDescent="0.25">
      <c r="A2939"/>
      <c r="B2939"/>
      <c r="C2939"/>
    </row>
    <row r="2940" spans="1:3" x14ac:dyDescent="0.25">
      <c r="A2940"/>
      <c r="B2940"/>
      <c r="C2940"/>
    </row>
    <row r="2941" spans="1:3" x14ac:dyDescent="0.25">
      <c r="A2941"/>
      <c r="B2941"/>
      <c r="C2941"/>
    </row>
    <row r="2942" spans="1:3" x14ac:dyDescent="0.25">
      <c r="A2942"/>
      <c r="B2942"/>
      <c r="C2942"/>
    </row>
    <row r="2943" spans="1:3" x14ac:dyDescent="0.25">
      <c r="A2943"/>
      <c r="B2943"/>
      <c r="C2943"/>
    </row>
    <row r="2944" spans="1:3" x14ac:dyDescent="0.25">
      <c r="A2944"/>
      <c r="B2944"/>
      <c r="C2944"/>
    </row>
    <row r="2945" spans="1:3" x14ac:dyDescent="0.25">
      <c r="A2945"/>
      <c r="B2945"/>
      <c r="C2945"/>
    </row>
    <row r="2946" spans="1:3" x14ac:dyDescent="0.25">
      <c r="A2946"/>
      <c r="B2946"/>
      <c r="C2946"/>
    </row>
    <row r="2947" spans="1:3" x14ac:dyDescent="0.25">
      <c r="A2947"/>
      <c r="B2947"/>
      <c r="C2947"/>
    </row>
    <row r="2948" spans="1:3" x14ac:dyDescent="0.25">
      <c r="A2948"/>
      <c r="B2948"/>
      <c r="C2948"/>
    </row>
    <row r="2949" spans="1:3" x14ac:dyDescent="0.25">
      <c r="A2949"/>
      <c r="B2949"/>
      <c r="C2949"/>
    </row>
    <row r="2950" spans="1:3" x14ac:dyDescent="0.25">
      <c r="A2950"/>
      <c r="B2950"/>
      <c r="C2950"/>
    </row>
    <row r="2951" spans="1:3" x14ac:dyDescent="0.25">
      <c r="A2951"/>
      <c r="B2951"/>
      <c r="C2951"/>
    </row>
    <row r="2952" spans="1:3" x14ac:dyDescent="0.25">
      <c r="A2952"/>
      <c r="B2952"/>
      <c r="C2952"/>
    </row>
    <row r="2953" spans="1:3" x14ac:dyDescent="0.25">
      <c r="A2953"/>
      <c r="B2953"/>
      <c r="C2953"/>
    </row>
    <row r="2954" spans="1:3" x14ac:dyDescent="0.25">
      <c r="A2954"/>
      <c r="B2954"/>
      <c r="C2954"/>
    </row>
    <row r="2955" spans="1:3" x14ac:dyDescent="0.25">
      <c r="A2955"/>
      <c r="B2955"/>
      <c r="C2955"/>
    </row>
    <row r="2956" spans="1:3" x14ac:dyDescent="0.25">
      <c r="A2956"/>
      <c r="B2956"/>
      <c r="C2956"/>
    </row>
    <row r="2957" spans="1:3" x14ac:dyDescent="0.25">
      <c r="A2957"/>
      <c r="B2957"/>
      <c r="C2957"/>
    </row>
    <row r="2958" spans="1:3" x14ac:dyDescent="0.25">
      <c r="A2958"/>
      <c r="B2958"/>
      <c r="C2958"/>
    </row>
    <row r="2959" spans="1:3" x14ac:dyDescent="0.25">
      <c r="A2959"/>
      <c r="B2959"/>
      <c r="C2959"/>
    </row>
    <row r="2960" spans="1:3" x14ac:dyDescent="0.25">
      <c r="A2960"/>
      <c r="B2960"/>
      <c r="C2960"/>
    </row>
    <row r="2961" spans="1:3" x14ac:dyDescent="0.25">
      <c r="A2961"/>
      <c r="B2961"/>
      <c r="C2961"/>
    </row>
    <row r="2962" spans="1:3" x14ac:dyDescent="0.25">
      <c r="A2962"/>
      <c r="B2962"/>
      <c r="C2962"/>
    </row>
    <row r="2963" spans="1:3" x14ac:dyDescent="0.25">
      <c r="A2963"/>
      <c r="B2963"/>
      <c r="C2963"/>
    </row>
    <row r="2964" spans="1:3" x14ac:dyDescent="0.25">
      <c r="A2964"/>
      <c r="B2964"/>
      <c r="C2964"/>
    </row>
    <row r="2965" spans="1:3" x14ac:dyDescent="0.25">
      <c r="A2965"/>
      <c r="B2965"/>
      <c r="C2965"/>
    </row>
    <row r="2966" spans="1:3" x14ac:dyDescent="0.25">
      <c r="A2966"/>
      <c r="B2966"/>
      <c r="C2966"/>
    </row>
    <row r="2967" spans="1:3" x14ac:dyDescent="0.25">
      <c r="A2967"/>
      <c r="B2967"/>
      <c r="C2967"/>
    </row>
    <row r="2968" spans="1:3" x14ac:dyDescent="0.25">
      <c r="A2968"/>
      <c r="B2968"/>
      <c r="C2968"/>
    </row>
    <row r="2969" spans="1:3" x14ac:dyDescent="0.25">
      <c r="A2969"/>
      <c r="B2969"/>
      <c r="C2969"/>
    </row>
    <row r="2970" spans="1:3" x14ac:dyDescent="0.25">
      <c r="A2970"/>
      <c r="B2970"/>
      <c r="C2970"/>
    </row>
    <row r="2971" spans="1:3" x14ac:dyDescent="0.25">
      <c r="A2971"/>
      <c r="B2971"/>
      <c r="C2971"/>
    </row>
    <row r="2972" spans="1:3" x14ac:dyDescent="0.25">
      <c r="A2972"/>
      <c r="B2972"/>
      <c r="C2972"/>
    </row>
    <row r="2973" spans="1:3" x14ac:dyDescent="0.25">
      <c r="A2973"/>
      <c r="B2973"/>
      <c r="C2973"/>
    </row>
    <row r="2974" spans="1:3" x14ac:dyDescent="0.25">
      <c r="A2974"/>
      <c r="B2974"/>
      <c r="C2974"/>
    </row>
    <row r="2975" spans="1:3" x14ac:dyDescent="0.25">
      <c r="A2975"/>
      <c r="B2975"/>
      <c r="C2975"/>
    </row>
    <row r="2976" spans="1:3" x14ac:dyDescent="0.25">
      <c r="A2976"/>
      <c r="B2976"/>
      <c r="C2976"/>
    </row>
    <row r="2977" spans="1:3" x14ac:dyDescent="0.25">
      <c r="A2977"/>
      <c r="B2977"/>
      <c r="C2977"/>
    </row>
    <row r="2978" spans="1:3" x14ac:dyDescent="0.25">
      <c r="A2978"/>
      <c r="B2978"/>
      <c r="C2978"/>
    </row>
    <row r="2979" spans="1:3" x14ac:dyDescent="0.25">
      <c r="A2979"/>
      <c r="B2979"/>
      <c r="C2979"/>
    </row>
    <row r="2980" spans="1:3" x14ac:dyDescent="0.25">
      <c r="A2980"/>
      <c r="B2980"/>
      <c r="C2980"/>
    </row>
    <row r="2981" spans="1:3" x14ac:dyDescent="0.25">
      <c r="A2981"/>
      <c r="B2981"/>
      <c r="C2981"/>
    </row>
    <row r="2982" spans="1:3" x14ac:dyDescent="0.25">
      <c r="A2982"/>
      <c r="B2982"/>
      <c r="C2982"/>
    </row>
    <row r="2983" spans="1:3" x14ac:dyDescent="0.25">
      <c r="A2983"/>
      <c r="B2983"/>
      <c r="C2983"/>
    </row>
    <row r="2984" spans="1:3" x14ac:dyDescent="0.25">
      <c r="A2984"/>
      <c r="B2984"/>
      <c r="C2984"/>
    </row>
    <row r="2985" spans="1:3" x14ac:dyDescent="0.25">
      <c r="A2985"/>
      <c r="B2985"/>
      <c r="C2985"/>
    </row>
    <row r="2986" spans="1:3" x14ac:dyDescent="0.25">
      <c r="A2986"/>
      <c r="B2986"/>
      <c r="C2986"/>
    </row>
    <row r="2987" spans="1:3" x14ac:dyDescent="0.25">
      <c r="A2987"/>
      <c r="B2987"/>
      <c r="C2987"/>
    </row>
    <row r="2988" spans="1:3" x14ac:dyDescent="0.25">
      <c r="A2988"/>
      <c r="B2988"/>
      <c r="C2988"/>
    </row>
    <row r="2989" spans="1:3" x14ac:dyDescent="0.25">
      <c r="A2989"/>
      <c r="B2989"/>
      <c r="C2989"/>
    </row>
    <row r="2990" spans="1:3" x14ac:dyDescent="0.25">
      <c r="A2990"/>
      <c r="B2990"/>
      <c r="C2990"/>
    </row>
    <row r="2991" spans="1:3" x14ac:dyDescent="0.25">
      <c r="A2991"/>
      <c r="B2991"/>
      <c r="C2991"/>
    </row>
    <row r="2992" spans="1:3" x14ac:dyDescent="0.25">
      <c r="A2992"/>
      <c r="B2992"/>
      <c r="C2992"/>
    </row>
    <row r="2993" spans="1:3" x14ac:dyDescent="0.25">
      <c r="A2993"/>
      <c r="B2993"/>
      <c r="C2993"/>
    </row>
    <row r="2994" spans="1:3" x14ac:dyDescent="0.25">
      <c r="A2994"/>
      <c r="B2994"/>
      <c r="C2994"/>
    </row>
    <row r="2995" spans="1:3" x14ac:dyDescent="0.25">
      <c r="A2995"/>
      <c r="B2995"/>
      <c r="C2995"/>
    </row>
    <row r="2996" spans="1:3" x14ac:dyDescent="0.25">
      <c r="A2996"/>
      <c r="B2996"/>
      <c r="C2996"/>
    </row>
    <row r="2997" spans="1:3" x14ac:dyDescent="0.25">
      <c r="A2997"/>
      <c r="B2997"/>
      <c r="C2997"/>
    </row>
    <row r="2998" spans="1:3" x14ac:dyDescent="0.25">
      <c r="A2998"/>
      <c r="B2998"/>
      <c r="C2998"/>
    </row>
    <row r="2999" spans="1:3" x14ac:dyDescent="0.25">
      <c r="A2999"/>
      <c r="B2999"/>
      <c r="C2999"/>
    </row>
    <row r="3000" spans="1:3" x14ac:dyDescent="0.25">
      <c r="A3000"/>
      <c r="B3000"/>
      <c r="C3000"/>
    </row>
    <row r="3001" spans="1:3" x14ac:dyDescent="0.25">
      <c r="A3001"/>
      <c r="B3001"/>
      <c r="C3001"/>
    </row>
    <row r="3002" spans="1:3" x14ac:dyDescent="0.25">
      <c r="A3002"/>
      <c r="B3002"/>
      <c r="C3002"/>
    </row>
    <row r="3003" spans="1:3" x14ac:dyDescent="0.25">
      <c r="A3003"/>
      <c r="B3003"/>
      <c r="C3003"/>
    </row>
    <row r="3004" spans="1:3" x14ac:dyDescent="0.25">
      <c r="A3004"/>
      <c r="B3004"/>
      <c r="C3004"/>
    </row>
    <row r="3005" spans="1:3" x14ac:dyDescent="0.25">
      <c r="A3005"/>
      <c r="B3005"/>
      <c r="C3005"/>
    </row>
    <row r="3006" spans="1:3" x14ac:dyDescent="0.25">
      <c r="A3006"/>
      <c r="B3006"/>
      <c r="C3006"/>
    </row>
    <row r="3007" spans="1:3" x14ac:dyDescent="0.25">
      <c r="A3007"/>
      <c r="B3007"/>
      <c r="C3007"/>
    </row>
    <row r="3008" spans="1:3" x14ac:dyDescent="0.25">
      <c r="A3008"/>
      <c r="B3008"/>
      <c r="C3008"/>
    </row>
    <row r="3009" spans="1:3" x14ac:dyDescent="0.25">
      <c r="A3009"/>
      <c r="B3009"/>
      <c r="C3009"/>
    </row>
    <row r="3010" spans="1:3" x14ac:dyDescent="0.25">
      <c r="A3010"/>
      <c r="B3010"/>
      <c r="C3010"/>
    </row>
    <row r="3011" spans="1:3" x14ac:dyDescent="0.25">
      <c r="A3011"/>
      <c r="B3011"/>
      <c r="C3011"/>
    </row>
    <row r="3012" spans="1:3" x14ac:dyDescent="0.25">
      <c r="A3012"/>
      <c r="B3012"/>
      <c r="C3012"/>
    </row>
    <row r="3013" spans="1:3" x14ac:dyDescent="0.25">
      <c r="A3013"/>
      <c r="B3013"/>
      <c r="C3013"/>
    </row>
    <row r="3014" spans="1:3" x14ac:dyDescent="0.25">
      <c r="A3014"/>
      <c r="B3014"/>
      <c r="C3014"/>
    </row>
    <row r="3015" spans="1:3" x14ac:dyDescent="0.25">
      <c r="A3015"/>
      <c r="B3015"/>
      <c r="C3015"/>
    </row>
    <row r="3016" spans="1:3" x14ac:dyDescent="0.25">
      <c r="A3016"/>
      <c r="B3016"/>
      <c r="C3016"/>
    </row>
    <row r="3017" spans="1:3" x14ac:dyDescent="0.25">
      <c r="A3017"/>
      <c r="B3017"/>
      <c r="C3017"/>
    </row>
    <row r="3018" spans="1:3" x14ac:dyDescent="0.25">
      <c r="A3018"/>
      <c r="B3018"/>
      <c r="C3018"/>
    </row>
    <row r="3019" spans="1:3" x14ac:dyDescent="0.25">
      <c r="A3019"/>
      <c r="B3019"/>
      <c r="C3019"/>
    </row>
    <row r="3020" spans="1:3" x14ac:dyDescent="0.25">
      <c r="A3020"/>
      <c r="B3020"/>
      <c r="C3020"/>
    </row>
    <row r="3021" spans="1:3" x14ac:dyDescent="0.25">
      <c r="A3021"/>
      <c r="B3021"/>
      <c r="C3021"/>
    </row>
    <row r="3022" spans="1:3" x14ac:dyDescent="0.25">
      <c r="A3022"/>
      <c r="B3022"/>
      <c r="C3022"/>
    </row>
    <row r="3023" spans="1:3" x14ac:dyDescent="0.25">
      <c r="A3023"/>
      <c r="B3023"/>
      <c r="C3023"/>
    </row>
    <row r="3024" spans="1:3" x14ac:dyDescent="0.25">
      <c r="A3024"/>
      <c r="B3024"/>
      <c r="C3024"/>
    </row>
    <row r="3025" spans="1:3" x14ac:dyDescent="0.25">
      <c r="A3025"/>
      <c r="B3025"/>
      <c r="C3025"/>
    </row>
    <row r="3026" spans="1:3" x14ac:dyDescent="0.25">
      <c r="A3026"/>
      <c r="B3026"/>
      <c r="C3026"/>
    </row>
    <row r="3027" spans="1:3" x14ac:dyDescent="0.25">
      <c r="A3027"/>
      <c r="B3027"/>
      <c r="C3027"/>
    </row>
    <row r="3028" spans="1:3" x14ac:dyDescent="0.25">
      <c r="A3028"/>
      <c r="B3028"/>
      <c r="C3028"/>
    </row>
    <row r="3029" spans="1:3" x14ac:dyDescent="0.25">
      <c r="A3029"/>
      <c r="B3029"/>
      <c r="C3029"/>
    </row>
    <row r="3030" spans="1:3" x14ac:dyDescent="0.25">
      <c r="A3030"/>
      <c r="B3030"/>
      <c r="C3030"/>
    </row>
    <row r="3031" spans="1:3" x14ac:dyDescent="0.25">
      <c r="A3031"/>
      <c r="B3031"/>
      <c r="C3031"/>
    </row>
    <row r="3032" spans="1:3" x14ac:dyDescent="0.25">
      <c r="A3032"/>
      <c r="B3032"/>
      <c r="C3032"/>
    </row>
    <row r="3033" spans="1:3" x14ac:dyDescent="0.25">
      <c r="A3033"/>
      <c r="B3033"/>
      <c r="C3033"/>
    </row>
    <row r="3034" spans="1:3" x14ac:dyDescent="0.25">
      <c r="A3034"/>
      <c r="B3034"/>
      <c r="C3034"/>
    </row>
    <row r="3035" spans="1:3" x14ac:dyDescent="0.25">
      <c r="A3035"/>
      <c r="B3035"/>
      <c r="C3035"/>
    </row>
    <row r="3036" spans="1:3" x14ac:dyDescent="0.25">
      <c r="A3036"/>
      <c r="B3036"/>
      <c r="C3036"/>
    </row>
    <row r="3037" spans="1:3" x14ac:dyDescent="0.25">
      <c r="A3037"/>
      <c r="B3037"/>
      <c r="C3037"/>
    </row>
    <row r="3038" spans="1:3" x14ac:dyDescent="0.25">
      <c r="A3038"/>
      <c r="B3038"/>
      <c r="C3038"/>
    </row>
    <row r="3039" spans="1:3" x14ac:dyDescent="0.25">
      <c r="A3039"/>
      <c r="B3039"/>
      <c r="C3039"/>
    </row>
    <row r="3040" spans="1:3" x14ac:dyDescent="0.25">
      <c r="A3040"/>
      <c r="B3040"/>
      <c r="C3040"/>
    </row>
    <row r="3041" spans="1:3" x14ac:dyDescent="0.25">
      <c r="A3041"/>
      <c r="B3041"/>
      <c r="C3041"/>
    </row>
    <row r="3042" spans="1:3" x14ac:dyDescent="0.25">
      <c r="A3042"/>
      <c r="B3042"/>
      <c r="C3042"/>
    </row>
    <row r="3043" spans="1:3" x14ac:dyDescent="0.25">
      <c r="A3043"/>
      <c r="B3043"/>
      <c r="C3043"/>
    </row>
    <row r="3044" spans="1:3" x14ac:dyDescent="0.25">
      <c r="A3044"/>
      <c r="B3044"/>
      <c r="C3044"/>
    </row>
    <row r="3045" spans="1:3" x14ac:dyDescent="0.25">
      <c r="A3045"/>
      <c r="B3045"/>
      <c r="C3045"/>
    </row>
    <row r="3046" spans="1:3" x14ac:dyDescent="0.25">
      <c r="A3046"/>
      <c r="B3046"/>
      <c r="C3046"/>
    </row>
    <row r="3047" spans="1:3" x14ac:dyDescent="0.25">
      <c r="A3047"/>
      <c r="B3047"/>
      <c r="C3047"/>
    </row>
    <row r="3048" spans="1:3" x14ac:dyDescent="0.25">
      <c r="A3048"/>
      <c r="B3048"/>
      <c r="C3048"/>
    </row>
    <row r="3049" spans="1:3" x14ac:dyDescent="0.25">
      <c r="A3049"/>
      <c r="B3049"/>
      <c r="C3049"/>
    </row>
    <row r="3050" spans="1:3" x14ac:dyDescent="0.25">
      <c r="A3050"/>
      <c r="B3050"/>
      <c r="C3050"/>
    </row>
    <row r="3051" spans="1:3" x14ac:dyDescent="0.25">
      <c r="A3051"/>
      <c r="B3051"/>
      <c r="C3051"/>
    </row>
    <row r="3052" spans="1:3" x14ac:dyDescent="0.25">
      <c r="A3052"/>
      <c r="B3052"/>
      <c r="C3052"/>
    </row>
    <row r="3053" spans="1:3" x14ac:dyDescent="0.25">
      <c r="A3053"/>
      <c r="B3053"/>
      <c r="C3053"/>
    </row>
    <row r="3054" spans="1:3" x14ac:dyDescent="0.25">
      <c r="A3054"/>
      <c r="B3054"/>
      <c r="C3054"/>
    </row>
    <row r="3055" spans="1:3" x14ac:dyDescent="0.25">
      <c r="A3055"/>
      <c r="B3055"/>
      <c r="C3055"/>
    </row>
    <row r="3056" spans="1:3" x14ac:dyDescent="0.25">
      <c r="A3056"/>
      <c r="B3056"/>
      <c r="C3056"/>
    </row>
    <row r="3057" spans="1:3" x14ac:dyDescent="0.25">
      <c r="A3057"/>
      <c r="B3057"/>
      <c r="C3057"/>
    </row>
    <row r="3058" spans="1:3" x14ac:dyDescent="0.25">
      <c r="A3058"/>
      <c r="B3058"/>
      <c r="C3058"/>
    </row>
    <row r="3059" spans="1:3" x14ac:dyDescent="0.25">
      <c r="A3059"/>
      <c r="B3059"/>
      <c r="C3059"/>
    </row>
    <row r="3060" spans="1:3" x14ac:dyDescent="0.25">
      <c r="A3060"/>
      <c r="B3060"/>
      <c r="C3060"/>
    </row>
    <row r="3061" spans="1:3" x14ac:dyDescent="0.25">
      <c r="A3061"/>
      <c r="B3061"/>
      <c r="C3061"/>
    </row>
    <row r="3062" spans="1:3" x14ac:dyDescent="0.25">
      <c r="A3062"/>
      <c r="B3062"/>
      <c r="C3062"/>
    </row>
    <row r="3063" spans="1:3" x14ac:dyDescent="0.25">
      <c r="A3063"/>
      <c r="B3063"/>
      <c r="C3063"/>
    </row>
    <row r="3064" spans="1:3" x14ac:dyDescent="0.25">
      <c r="A3064"/>
      <c r="B3064"/>
      <c r="C3064"/>
    </row>
    <row r="3065" spans="1:3" x14ac:dyDescent="0.25">
      <c r="A3065"/>
      <c r="B3065"/>
      <c r="C3065"/>
    </row>
    <row r="3066" spans="1:3" x14ac:dyDescent="0.25">
      <c r="A3066"/>
      <c r="B3066"/>
      <c r="C3066"/>
    </row>
    <row r="3067" spans="1:3" x14ac:dyDescent="0.25">
      <c r="A3067"/>
      <c r="B3067"/>
      <c r="C3067"/>
    </row>
    <row r="3068" spans="1:3" x14ac:dyDescent="0.25">
      <c r="A3068"/>
      <c r="B3068"/>
      <c r="C3068"/>
    </row>
    <row r="3069" spans="1:3" x14ac:dyDescent="0.25">
      <c r="A3069"/>
      <c r="B3069"/>
      <c r="C3069"/>
    </row>
    <row r="3070" spans="1:3" x14ac:dyDescent="0.25">
      <c r="A3070"/>
      <c r="B3070"/>
      <c r="C3070"/>
    </row>
    <row r="3071" spans="1:3" x14ac:dyDescent="0.25">
      <c r="A3071"/>
      <c r="B3071"/>
      <c r="C3071"/>
    </row>
    <row r="3072" spans="1:3" x14ac:dyDescent="0.25">
      <c r="A3072"/>
      <c r="B3072"/>
      <c r="C3072"/>
    </row>
    <row r="3073" spans="1:3" x14ac:dyDescent="0.25">
      <c r="A3073"/>
      <c r="B3073"/>
      <c r="C3073"/>
    </row>
    <row r="3074" spans="1:3" x14ac:dyDescent="0.25">
      <c r="A3074"/>
      <c r="B3074"/>
      <c r="C3074"/>
    </row>
    <row r="3075" spans="1:3" x14ac:dyDescent="0.25">
      <c r="A3075"/>
      <c r="B3075"/>
      <c r="C3075"/>
    </row>
    <row r="3076" spans="1:3" x14ac:dyDescent="0.25">
      <c r="A3076"/>
      <c r="B3076"/>
      <c r="C3076"/>
    </row>
    <row r="3077" spans="1:3" x14ac:dyDescent="0.25">
      <c r="A3077"/>
      <c r="B3077"/>
      <c r="C3077"/>
    </row>
    <row r="3078" spans="1:3" x14ac:dyDescent="0.25">
      <c r="A3078"/>
      <c r="B3078"/>
      <c r="C3078"/>
    </row>
    <row r="3079" spans="1:3" x14ac:dyDescent="0.25">
      <c r="A3079"/>
      <c r="B3079"/>
      <c r="C3079"/>
    </row>
    <row r="3080" spans="1:3" x14ac:dyDescent="0.25">
      <c r="A3080"/>
      <c r="B3080"/>
      <c r="C3080"/>
    </row>
    <row r="3081" spans="1:3" x14ac:dyDescent="0.25">
      <c r="A3081"/>
      <c r="B3081"/>
      <c r="C3081"/>
    </row>
    <row r="3082" spans="1:3" x14ac:dyDescent="0.25">
      <c r="A3082"/>
      <c r="B3082"/>
      <c r="C3082"/>
    </row>
    <row r="3083" spans="1:3" x14ac:dyDescent="0.25">
      <c r="A3083"/>
      <c r="B3083"/>
      <c r="C3083"/>
    </row>
    <row r="3084" spans="1:3" x14ac:dyDescent="0.25">
      <c r="A3084"/>
      <c r="B3084"/>
      <c r="C3084"/>
    </row>
    <row r="3085" spans="1:3" x14ac:dyDescent="0.25">
      <c r="A3085"/>
      <c r="B3085"/>
      <c r="C3085"/>
    </row>
    <row r="3086" spans="1:3" x14ac:dyDescent="0.25">
      <c r="A3086"/>
      <c r="B3086"/>
      <c r="C3086"/>
    </row>
    <row r="3087" spans="1:3" x14ac:dyDescent="0.25">
      <c r="A3087"/>
      <c r="B3087"/>
      <c r="C3087"/>
    </row>
    <row r="3088" spans="1:3" x14ac:dyDescent="0.25">
      <c r="A3088"/>
      <c r="B3088"/>
      <c r="C3088"/>
    </row>
    <row r="3089" spans="1:3" x14ac:dyDescent="0.25">
      <c r="A3089"/>
      <c r="B3089"/>
      <c r="C3089"/>
    </row>
    <row r="3090" spans="1:3" x14ac:dyDescent="0.25">
      <c r="A3090"/>
      <c r="B3090"/>
      <c r="C3090"/>
    </row>
    <row r="3091" spans="1:3" x14ac:dyDescent="0.25">
      <c r="A3091"/>
      <c r="B3091"/>
      <c r="C3091"/>
    </row>
    <row r="3092" spans="1:3" x14ac:dyDescent="0.25">
      <c r="A3092"/>
      <c r="B3092"/>
      <c r="C3092"/>
    </row>
    <row r="3093" spans="1:3" x14ac:dyDescent="0.25">
      <c r="A3093"/>
      <c r="B3093"/>
      <c r="C3093"/>
    </row>
    <row r="3094" spans="1:3" x14ac:dyDescent="0.25">
      <c r="A3094"/>
      <c r="B3094"/>
      <c r="C3094"/>
    </row>
    <row r="3095" spans="1:3" x14ac:dyDescent="0.25">
      <c r="A3095"/>
      <c r="B3095"/>
      <c r="C3095"/>
    </row>
    <row r="3096" spans="1:3" x14ac:dyDescent="0.25">
      <c r="A3096"/>
      <c r="B3096"/>
      <c r="C3096"/>
    </row>
    <row r="3097" spans="1:3" x14ac:dyDescent="0.25">
      <c r="A3097"/>
      <c r="B3097"/>
      <c r="C3097"/>
    </row>
    <row r="3098" spans="1:3" x14ac:dyDescent="0.25">
      <c r="A3098"/>
      <c r="B3098"/>
      <c r="C3098"/>
    </row>
    <row r="3099" spans="1:3" x14ac:dyDescent="0.25">
      <c r="A3099"/>
      <c r="B3099"/>
      <c r="C3099"/>
    </row>
    <row r="3100" spans="1:3" x14ac:dyDescent="0.25">
      <c r="A3100"/>
      <c r="B3100"/>
      <c r="C3100"/>
    </row>
    <row r="3101" spans="1:3" x14ac:dyDescent="0.25">
      <c r="A3101"/>
      <c r="B3101"/>
      <c r="C3101"/>
    </row>
    <row r="3102" spans="1:3" x14ac:dyDescent="0.25">
      <c r="A3102"/>
      <c r="B3102"/>
      <c r="C3102"/>
    </row>
    <row r="3103" spans="1:3" x14ac:dyDescent="0.25">
      <c r="A3103"/>
      <c r="B3103"/>
      <c r="C3103"/>
    </row>
    <row r="3104" spans="1:3" x14ac:dyDescent="0.25">
      <c r="A3104"/>
      <c r="B3104"/>
      <c r="C3104"/>
    </row>
    <row r="3105" spans="1:3" x14ac:dyDescent="0.25">
      <c r="A3105"/>
      <c r="B3105"/>
      <c r="C3105"/>
    </row>
    <row r="3106" spans="1:3" x14ac:dyDescent="0.25">
      <c r="A3106"/>
      <c r="B3106"/>
      <c r="C3106"/>
    </row>
    <row r="3107" spans="1:3" x14ac:dyDescent="0.25">
      <c r="A3107"/>
      <c r="B3107"/>
      <c r="C3107"/>
    </row>
    <row r="3108" spans="1:3" x14ac:dyDescent="0.25">
      <c r="A3108"/>
      <c r="B3108"/>
      <c r="C3108"/>
    </row>
    <row r="3109" spans="1:3" x14ac:dyDescent="0.25">
      <c r="A3109"/>
      <c r="B3109"/>
      <c r="C3109"/>
    </row>
    <row r="3110" spans="1:3" x14ac:dyDescent="0.25">
      <c r="A3110"/>
      <c r="B3110"/>
      <c r="C3110"/>
    </row>
    <row r="3111" spans="1:3" x14ac:dyDescent="0.25">
      <c r="A3111"/>
      <c r="B3111"/>
      <c r="C3111"/>
    </row>
    <row r="3112" spans="1:3" x14ac:dyDescent="0.25">
      <c r="A3112"/>
      <c r="B3112"/>
      <c r="C3112"/>
    </row>
    <row r="3113" spans="1:3" x14ac:dyDescent="0.25">
      <c r="A3113"/>
      <c r="B3113"/>
      <c r="C3113"/>
    </row>
    <row r="3114" spans="1:3" x14ac:dyDescent="0.25">
      <c r="A3114"/>
      <c r="B3114"/>
      <c r="C3114"/>
    </row>
    <row r="3115" spans="1:3" x14ac:dyDescent="0.25">
      <c r="A3115"/>
      <c r="B3115"/>
      <c r="C3115"/>
    </row>
    <row r="3116" spans="1:3" x14ac:dyDescent="0.25">
      <c r="A3116"/>
      <c r="B3116"/>
      <c r="C3116"/>
    </row>
    <row r="3117" spans="1:3" x14ac:dyDescent="0.25">
      <c r="A3117"/>
      <c r="B3117"/>
      <c r="C3117"/>
    </row>
    <row r="3118" spans="1:3" x14ac:dyDescent="0.25">
      <c r="A3118"/>
      <c r="B3118"/>
      <c r="C3118"/>
    </row>
    <row r="3119" spans="1:3" x14ac:dyDescent="0.25">
      <c r="A3119"/>
      <c r="B3119"/>
      <c r="C3119"/>
    </row>
    <row r="3120" spans="1:3" x14ac:dyDescent="0.25">
      <c r="A3120"/>
      <c r="B3120"/>
      <c r="C3120"/>
    </row>
    <row r="3121" spans="1:3" x14ac:dyDescent="0.25">
      <c r="A3121"/>
      <c r="B3121"/>
      <c r="C3121"/>
    </row>
    <row r="3122" spans="1:3" x14ac:dyDescent="0.25">
      <c r="A3122"/>
      <c r="B3122"/>
      <c r="C3122"/>
    </row>
    <row r="3123" spans="1:3" x14ac:dyDescent="0.25">
      <c r="A3123"/>
      <c r="B3123"/>
      <c r="C3123"/>
    </row>
    <row r="3124" spans="1:3" x14ac:dyDescent="0.25">
      <c r="A3124"/>
      <c r="B3124"/>
      <c r="C3124"/>
    </row>
    <row r="3125" spans="1:3" x14ac:dyDescent="0.25">
      <c r="A3125"/>
      <c r="B3125"/>
      <c r="C3125"/>
    </row>
    <row r="3126" spans="1:3" x14ac:dyDescent="0.25">
      <c r="A3126"/>
      <c r="B3126"/>
      <c r="C3126"/>
    </row>
    <row r="3127" spans="1:3" x14ac:dyDescent="0.25">
      <c r="A3127"/>
      <c r="B3127"/>
      <c r="C3127"/>
    </row>
    <row r="3128" spans="1:3" x14ac:dyDescent="0.25">
      <c r="A3128"/>
      <c r="B3128"/>
      <c r="C3128"/>
    </row>
    <row r="3129" spans="1:3" x14ac:dyDescent="0.25">
      <c r="A3129"/>
      <c r="B3129"/>
      <c r="C3129"/>
    </row>
    <row r="3130" spans="1:3" x14ac:dyDescent="0.25">
      <c r="A3130"/>
      <c r="B3130"/>
      <c r="C3130"/>
    </row>
    <row r="3131" spans="1:3" x14ac:dyDescent="0.25">
      <c r="A3131"/>
      <c r="B3131"/>
      <c r="C3131"/>
    </row>
    <row r="3132" spans="1:3" x14ac:dyDescent="0.25">
      <c r="A3132"/>
      <c r="B3132"/>
      <c r="C3132"/>
    </row>
    <row r="3133" spans="1:3" x14ac:dyDescent="0.25">
      <c r="A3133"/>
      <c r="B3133"/>
      <c r="C3133"/>
    </row>
    <row r="3134" spans="1:3" x14ac:dyDescent="0.25">
      <c r="A3134"/>
      <c r="B3134"/>
      <c r="C3134"/>
    </row>
    <row r="3135" spans="1:3" x14ac:dyDescent="0.25">
      <c r="A3135"/>
      <c r="B3135"/>
      <c r="C3135"/>
    </row>
    <row r="3136" spans="1:3" x14ac:dyDescent="0.25">
      <c r="A3136"/>
      <c r="B3136"/>
      <c r="C3136"/>
    </row>
    <row r="3137" spans="1:3" x14ac:dyDescent="0.25">
      <c r="A3137"/>
      <c r="B3137"/>
      <c r="C3137"/>
    </row>
    <row r="3138" spans="1:3" x14ac:dyDescent="0.25">
      <c r="A3138"/>
      <c r="B3138"/>
      <c r="C3138"/>
    </row>
    <row r="3139" spans="1:3" x14ac:dyDescent="0.25">
      <c r="A3139"/>
      <c r="B3139"/>
      <c r="C3139"/>
    </row>
    <row r="3140" spans="1:3" x14ac:dyDescent="0.25">
      <c r="A3140"/>
      <c r="B3140"/>
      <c r="C3140"/>
    </row>
    <row r="3141" spans="1:3" x14ac:dyDescent="0.25">
      <c r="A3141"/>
      <c r="B3141"/>
      <c r="C3141"/>
    </row>
    <row r="3142" spans="1:3" x14ac:dyDescent="0.25">
      <c r="A3142"/>
      <c r="B3142"/>
      <c r="C3142"/>
    </row>
    <row r="3143" spans="1:3" x14ac:dyDescent="0.25">
      <c r="A3143"/>
      <c r="B3143"/>
      <c r="C3143"/>
    </row>
    <row r="3144" spans="1:3" x14ac:dyDescent="0.25">
      <c r="A3144"/>
      <c r="B3144"/>
      <c r="C3144"/>
    </row>
    <row r="3145" spans="1:3" x14ac:dyDescent="0.25">
      <c r="A3145"/>
      <c r="B3145"/>
      <c r="C3145"/>
    </row>
    <row r="3146" spans="1:3" x14ac:dyDescent="0.25">
      <c r="A3146"/>
      <c r="B3146"/>
      <c r="C3146"/>
    </row>
    <row r="3147" spans="1:3" x14ac:dyDescent="0.25">
      <c r="A3147"/>
      <c r="B3147"/>
      <c r="C3147"/>
    </row>
    <row r="3148" spans="1:3" x14ac:dyDescent="0.25">
      <c r="A3148"/>
      <c r="B3148"/>
      <c r="C3148"/>
    </row>
    <row r="3149" spans="1:3" x14ac:dyDescent="0.25">
      <c r="A3149"/>
      <c r="B3149"/>
      <c r="C3149"/>
    </row>
    <row r="3150" spans="1:3" x14ac:dyDescent="0.25">
      <c r="A3150"/>
      <c r="B3150"/>
      <c r="C3150"/>
    </row>
    <row r="3151" spans="1:3" x14ac:dyDescent="0.25">
      <c r="A3151"/>
      <c r="B3151"/>
      <c r="C3151"/>
    </row>
    <row r="3152" spans="1:3" x14ac:dyDescent="0.25">
      <c r="A3152"/>
      <c r="B3152"/>
      <c r="C3152"/>
    </row>
    <row r="3153" spans="1:3" x14ac:dyDescent="0.25">
      <c r="A3153"/>
      <c r="B3153"/>
      <c r="C3153"/>
    </row>
    <row r="3154" spans="1:3" x14ac:dyDescent="0.25">
      <c r="A3154"/>
      <c r="B3154"/>
      <c r="C3154"/>
    </row>
    <row r="3155" spans="1:3" x14ac:dyDescent="0.25">
      <c r="A3155"/>
      <c r="B3155"/>
      <c r="C3155"/>
    </row>
    <row r="3156" spans="1:3" x14ac:dyDescent="0.25">
      <c r="A3156"/>
      <c r="B3156"/>
      <c r="C3156"/>
    </row>
    <row r="3157" spans="1:3" x14ac:dyDescent="0.25">
      <c r="A3157"/>
      <c r="B3157"/>
      <c r="C3157"/>
    </row>
    <row r="3158" spans="1:3" x14ac:dyDescent="0.25">
      <c r="A3158"/>
      <c r="B3158"/>
      <c r="C3158"/>
    </row>
    <row r="3159" spans="1:3" x14ac:dyDescent="0.25">
      <c r="A3159"/>
      <c r="B3159"/>
      <c r="C3159"/>
    </row>
    <row r="3160" spans="1:3" x14ac:dyDescent="0.25">
      <c r="A3160"/>
      <c r="B3160"/>
      <c r="C3160"/>
    </row>
    <row r="3161" spans="1:3" x14ac:dyDescent="0.25">
      <c r="A3161"/>
      <c r="B3161"/>
      <c r="C3161"/>
    </row>
    <row r="3162" spans="1:3" x14ac:dyDescent="0.25">
      <c r="A3162"/>
      <c r="B3162"/>
      <c r="C3162"/>
    </row>
    <row r="3163" spans="1:3" x14ac:dyDescent="0.25">
      <c r="A3163"/>
      <c r="B3163"/>
      <c r="C3163"/>
    </row>
    <row r="3164" spans="1:3" x14ac:dyDescent="0.25">
      <c r="A3164"/>
      <c r="B3164"/>
      <c r="C3164"/>
    </row>
    <row r="3165" spans="1:3" x14ac:dyDescent="0.25">
      <c r="A3165"/>
      <c r="B3165"/>
      <c r="C3165"/>
    </row>
    <row r="3166" spans="1:3" x14ac:dyDescent="0.25">
      <c r="A3166"/>
      <c r="B3166"/>
      <c r="C3166"/>
    </row>
    <row r="3167" spans="1:3" x14ac:dyDescent="0.25">
      <c r="A3167"/>
      <c r="B3167"/>
      <c r="C3167"/>
    </row>
    <row r="3168" spans="1:3" x14ac:dyDescent="0.25">
      <c r="A3168"/>
      <c r="B3168"/>
      <c r="C3168"/>
    </row>
    <row r="3169" spans="1:3" x14ac:dyDescent="0.25">
      <c r="A3169"/>
      <c r="B3169"/>
      <c r="C3169"/>
    </row>
    <row r="3170" spans="1:3" x14ac:dyDescent="0.25">
      <c r="A3170"/>
      <c r="B3170"/>
      <c r="C3170"/>
    </row>
    <row r="3171" spans="1:3" x14ac:dyDescent="0.25">
      <c r="A3171"/>
      <c r="B3171"/>
      <c r="C3171"/>
    </row>
    <row r="3172" spans="1:3" x14ac:dyDescent="0.25">
      <c r="A3172"/>
      <c r="B3172"/>
      <c r="C3172"/>
    </row>
    <row r="3173" spans="1:3" x14ac:dyDescent="0.25">
      <c r="A3173"/>
      <c r="B3173"/>
      <c r="C3173"/>
    </row>
    <row r="3174" spans="1:3" x14ac:dyDescent="0.25">
      <c r="A3174"/>
      <c r="B3174"/>
      <c r="C3174"/>
    </row>
    <row r="3175" spans="1:3" x14ac:dyDescent="0.25">
      <c r="A3175"/>
      <c r="B3175"/>
      <c r="C3175"/>
    </row>
    <row r="3176" spans="1:3" x14ac:dyDescent="0.25">
      <c r="A3176"/>
      <c r="B3176"/>
      <c r="C3176"/>
    </row>
    <row r="3177" spans="1:3" x14ac:dyDescent="0.25">
      <c r="A3177"/>
      <c r="B3177"/>
      <c r="C3177"/>
    </row>
    <row r="3178" spans="1:3" x14ac:dyDescent="0.25">
      <c r="A3178"/>
      <c r="B3178"/>
      <c r="C3178"/>
    </row>
    <row r="3179" spans="1:3" x14ac:dyDescent="0.25">
      <c r="A3179"/>
      <c r="B3179"/>
      <c r="C3179"/>
    </row>
    <row r="3180" spans="1:3" x14ac:dyDescent="0.25">
      <c r="A3180"/>
      <c r="B3180"/>
      <c r="C3180"/>
    </row>
    <row r="3181" spans="1:3" x14ac:dyDescent="0.25">
      <c r="A3181"/>
      <c r="B3181"/>
      <c r="C3181"/>
    </row>
    <row r="3182" spans="1:3" x14ac:dyDescent="0.25">
      <c r="A3182"/>
      <c r="B3182"/>
      <c r="C3182"/>
    </row>
    <row r="3183" spans="1:3" x14ac:dyDescent="0.25">
      <c r="A3183"/>
      <c r="B3183"/>
      <c r="C3183"/>
    </row>
    <row r="3184" spans="1:3" x14ac:dyDescent="0.25">
      <c r="A3184"/>
      <c r="B3184"/>
      <c r="C3184"/>
    </row>
    <row r="3185" spans="1:3" x14ac:dyDescent="0.25">
      <c r="A3185"/>
      <c r="B3185"/>
      <c r="C3185"/>
    </row>
    <row r="3186" spans="1:3" x14ac:dyDescent="0.25">
      <c r="A3186"/>
      <c r="B3186"/>
      <c r="C3186"/>
    </row>
    <row r="3187" spans="1:3" x14ac:dyDescent="0.25">
      <c r="A3187"/>
      <c r="B3187"/>
      <c r="C3187"/>
    </row>
    <row r="3188" spans="1:3" x14ac:dyDescent="0.25">
      <c r="A3188"/>
      <c r="B3188"/>
      <c r="C3188"/>
    </row>
    <row r="3189" spans="1:3" x14ac:dyDescent="0.25">
      <c r="A3189"/>
      <c r="B3189"/>
      <c r="C3189"/>
    </row>
    <row r="3190" spans="1:3" x14ac:dyDescent="0.25">
      <c r="A3190"/>
      <c r="B3190"/>
      <c r="C3190"/>
    </row>
    <row r="3191" spans="1:3" x14ac:dyDescent="0.25">
      <c r="A3191"/>
      <c r="B3191"/>
      <c r="C3191"/>
    </row>
    <row r="3192" spans="1:3" x14ac:dyDescent="0.25">
      <c r="A3192"/>
      <c r="B3192"/>
      <c r="C3192"/>
    </row>
    <row r="3193" spans="1:3" x14ac:dyDescent="0.25">
      <c r="A3193"/>
      <c r="B3193"/>
      <c r="C3193"/>
    </row>
    <row r="3194" spans="1:3" x14ac:dyDescent="0.25">
      <c r="A3194"/>
      <c r="B3194"/>
      <c r="C3194"/>
    </row>
    <row r="3195" spans="1:3" x14ac:dyDescent="0.25">
      <c r="A3195"/>
      <c r="B3195"/>
      <c r="C3195"/>
    </row>
    <row r="3196" spans="1:3" x14ac:dyDescent="0.25">
      <c r="A3196"/>
      <c r="B3196"/>
      <c r="C3196"/>
    </row>
    <row r="3197" spans="1:3" x14ac:dyDescent="0.25">
      <c r="A3197"/>
      <c r="B3197"/>
      <c r="C3197"/>
    </row>
    <row r="3198" spans="1:3" x14ac:dyDescent="0.25">
      <c r="A3198"/>
      <c r="B3198"/>
      <c r="C3198"/>
    </row>
    <row r="3199" spans="1:3" x14ac:dyDescent="0.25">
      <c r="A3199"/>
      <c r="B3199"/>
      <c r="C3199"/>
    </row>
    <row r="3200" spans="1:3" x14ac:dyDescent="0.25">
      <c r="A3200"/>
      <c r="B3200"/>
      <c r="C3200"/>
    </row>
    <row r="3201" spans="1:3" x14ac:dyDescent="0.25">
      <c r="A3201"/>
      <c r="B3201"/>
      <c r="C3201"/>
    </row>
    <row r="3202" spans="1:3" x14ac:dyDescent="0.25">
      <c r="A3202"/>
      <c r="B3202"/>
      <c r="C3202"/>
    </row>
    <row r="3203" spans="1:3" x14ac:dyDescent="0.25">
      <c r="A3203"/>
      <c r="B3203"/>
      <c r="C3203"/>
    </row>
    <row r="3204" spans="1:3" x14ac:dyDescent="0.25">
      <c r="A3204"/>
      <c r="B3204"/>
      <c r="C3204"/>
    </row>
    <row r="3205" spans="1:3" x14ac:dyDescent="0.25">
      <c r="A3205"/>
      <c r="B3205"/>
      <c r="C3205"/>
    </row>
    <row r="3206" spans="1:3" x14ac:dyDescent="0.25">
      <c r="A3206"/>
      <c r="B3206"/>
      <c r="C3206"/>
    </row>
    <row r="3207" spans="1:3" x14ac:dyDescent="0.25">
      <c r="A3207"/>
      <c r="B3207"/>
      <c r="C3207"/>
    </row>
    <row r="3208" spans="1:3" x14ac:dyDescent="0.25">
      <c r="A3208"/>
      <c r="B3208"/>
      <c r="C3208"/>
    </row>
    <row r="3209" spans="1:3" x14ac:dyDescent="0.25">
      <c r="A3209"/>
      <c r="B3209"/>
      <c r="C3209"/>
    </row>
    <row r="3210" spans="1:3" x14ac:dyDescent="0.25">
      <c r="A3210"/>
      <c r="B3210"/>
      <c r="C3210"/>
    </row>
    <row r="3211" spans="1:3" x14ac:dyDescent="0.25">
      <c r="A3211"/>
      <c r="B3211"/>
      <c r="C3211"/>
    </row>
    <row r="3212" spans="1:3" x14ac:dyDescent="0.25">
      <c r="A3212"/>
      <c r="B3212"/>
      <c r="C3212"/>
    </row>
    <row r="3213" spans="1:3" x14ac:dyDescent="0.25">
      <c r="A3213"/>
      <c r="B3213"/>
      <c r="C3213"/>
    </row>
    <row r="3214" spans="1:3" x14ac:dyDescent="0.25">
      <c r="A3214"/>
      <c r="B3214"/>
      <c r="C3214"/>
    </row>
    <row r="3215" spans="1:3" x14ac:dyDescent="0.25">
      <c r="A3215"/>
      <c r="B3215"/>
      <c r="C3215"/>
    </row>
    <row r="3216" spans="1:3" x14ac:dyDescent="0.25">
      <c r="A3216"/>
      <c r="B3216"/>
      <c r="C3216"/>
    </row>
    <row r="3217" spans="1:3" x14ac:dyDescent="0.25">
      <c r="A3217"/>
      <c r="B3217"/>
      <c r="C3217"/>
    </row>
    <row r="3218" spans="1:3" x14ac:dyDescent="0.25">
      <c r="A3218"/>
      <c r="B3218"/>
      <c r="C3218"/>
    </row>
    <row r="3219" spans="1:3" x14ac:dyDescent="0.25">
      <c r="A3219"/>
      <c r="B3219"/>
      <c r="C3219"/>
    </row>
    <row r="3220" spans="1:3" x14ac:dyDescent="0.25">
      <c r="A3220"/>
      <c r="B3220"/>
      <c r="C3220"/>
    </row>
    <row r="3221" spans="1:3" x14ac:dyDescent="0.25">
      <c r="A3221"/>
      <c r="B3221"/>
      <c r="C3221"/>
    </row>
    <row r="3222" spans="1:3" x14ac:dyDescent="0.25">
      <c r="A3222"/>
      <c r="B3222"/>
      <c r="C3222"/>
    </row>
    <row r="3223" spans="1:3" x14ac:dyDescent="0.25">
      <c r="A3223"/>
      <c r="B3223"/>
      <c r="C3223"/>
    </row>
    <row r="3224" spans="1:3" x14ac:dyDescent="0.25">
      <c r="A3224"/>
      <c r="B3224"/>
      <c r="C3224"/>
    </row>
    <row r="3225" spans="1:3" x14ac:dyDescent="0.25">
      <c r="A3225"/>
      <c r="B3225"/>
      <c r="C3225"/>
    </row>
    <row r="3226" spans="1:3" x14ac:dyDescent="0.25">
      <c r="A3226"/>
      <c r="B3226"/>
      <c r="C3226"/>
    </row>
    <row r="3227" spans="1:3" x14ac:dyDescent="0.25">
      <c r="A3227"/>
      <c r="B3227"/>
      <c r="C3227"/>
    </row>
    <row r="3228" spans="1:3" x14ac:dyDescent="0.25">
      <c r="A3228"/>
      <c r="B3228"/>
      <c r="C3228"/>
    </row>
    <row r="3229" spans="1:3" x14ac:dyDescent="0.25">
      <c r="A3229"/>
      <c r="B3229"/>
      <c r="C3229"/>
    </row>
    <row r="3230" spans="1:3" x14ac:dyDescent="0.25">
      <c r="A3230"/>
      <c r="B3230"/>
      <c r="C3230"/>
    </row>
    <row r="3231" spans="1:3" x14ac:dyDescent="0.25">
      <c r="A3231"/>
      <c r="B3231"/>
      <c r="C3231"/>
    </row>
    <row r="3232" spans="1:3" x14ac:dyDescent="0.25">
      <c r="A3232"/>
      <c r="B3232"/>
      <c r="C3232"/>
    </row>
    <row r="3233" spans="1:3" x14ac:dyDescent="0.25">
      <c r="A3233"/>
      <c r="B3233"/>
      <c r="C3233"/>
    </row>
    <row r="3234" spans="1:3" x14ac:dyDescent="0.25">
      <c r="A3234"/>
      <c r="B3234"/>
      <c r="C3234"/>
    </row>
    <row r="3235" spans="1:3" x14ac:dyDescent="0.25">
      <c r="A3235"/>
      <c r="B3235"/>
      <c r="C3235"/>
    </row>
    <row r="3236" spans="1:3" x14ac:dyDescent="0.25">
      <c r="A3236"/>
      <c r="B3236"/>
      <c r="C3236"/>
    </row>
    <row r="3237" spans="1:3" x14ac:dyDescent="0.25">
      <c r="A3237"/>
      <c r="B3237"/>
      <c r="C3237"/>
    </row>
    <row r="3238" spans="1:3" x14ac:dyDescent="0.25">
      <c r="A3238"/>
      <c r="B3238"/>
      <c r="C3238"/>
    </row>
    <row r="3239" spans="1:3" x14ac:dyDescent="0.25">
      <c r="A3239"/>
      <c r="B3239"/>
      <c r="C3239"/>
    </row>
    <row r="3240" spans="1:3" x14ac:dyDescent="0.25">
      <c r="A3240"/>
      <c r="B3240"/>
      <c r="C3240"/>
    </row>
    <row r="3241" spans="1:3" x14ac:dyDescent="0.25">
      <c r="A3241"/>
      <c r="B3241"/>
      <c r="C3241"/>
    </row>
    <row r="3242" spans="1:3" x14ac:dyDescent="0.25">
      <c r="A3242"/>
      <c r="B3242"/>
      <c r="C3242"/>
    </row>
    <row r="3243" spans="1:3" x14ac:dyDescent="0.25">
      <c r="A3243"/>
      <c r="B3243"/>
      <c r="C3243"/>
    </row>
    <row r="3244" spans="1:3" x14ac:dyDescent="0.25">
      <c r="A3244"/>
      <c r="B3244"/>
      <c r="C3244"/>
    </row>
    <row r="3245" spans="1:3" x14ac:dyDescent="0.25">
      <c r="A3245"/>
      <c r="B3245"/>
      <c r="C3245"/>
    </row>
    <row r="3246" spans="1:3" x14ac:dyDescent="0.25">
      <c r="A3246"/>
      <c r="B3246"/>
      <c r="C3246"/>
    </row>
    <row r="3247" spans="1:3" x14ac:dyDescent="0.25">
      <c r="A3247"/>
      <c r="B3247"/>
      <c r="C3247"/>
    </row>
    <row r="3248" spans="1:3" x14ac:dyDescent="0.25">
      <c r="A3248"/>
      <c r="B3248"/>
      <c r="C3248"/>
    </row>
    <row r="3249" spans="1:3" x14ac:dyDescent="0.25">
      <c r="A3249"/>
      <c r="B3249"/>
      <c r="C3249"/>
    </row>
    <row r="3250" spans="1:3" x14ac:dyDescent="0.25">
      <c r="A3250"/>
      <c r="B3250"/>
      <c r="C3250"/>
    </row>
    <row r="3251" spans="1:3" x14ac:dyDescent="0.25">
      <c r="A3251"/>
      <c r="B3251"/>
      <c r="C3251"/>
    </row>
    <row r="3252" spans="1:3" x14ac:dyDescent="0.25">
      <c r="A3252"/>
      <c r="B3252"/>
      <c r="C3252"/>
    </row>
    <row r="3253" spans="1:3" x14ac:dyDescent="0.25">
      <c r="A3253"/>
      <c r="B3253"/>
      <c r="C3253"/>
    </row>
    <row r="3254" spans="1:3" x14ac:dyDescent="0.25">
      <c r="A3254"/>
      <c r="B3254"/>
      <c r="C3254"/>
    </row>
    <row r="3255" spans="1:3" x14ac:dyDescent="0.25">
      <c r="A3255"/>
      <c r="B3255"/>
      <c r="C3255"/>
    </row>
    <row r="3256" spans="1:3" x14ac:dyDescent="0.25">
      <c r="A3256"/>
      <c r="B3256"/>
      <c r="C3256"/>
    </row>
    <row r="3257" spans="1:3" x14ac:dyDescent="0.25">
      <c r="A3257"/>
      <c r="B3257"/>
      <c r="C3257"/>
    </row>
    <row r="3258" spans="1:3" x14ac:dyDescent="0.25">
      <c r="A3258"/>
      <c r="B3258"/>
      <c r="C3258"/>
    </row>
    <row r="3259" spans="1:3" x14ac:dyDescent="0.25">
      <c r="A3259"/>
      <c r="B3259"/>
      <c r="C3259"/>
    </row>
    <row r="3260" spans="1:3" x14ac:dyDescent="0.25">
      <c r="A3260"/>
      <c r="B3260"/>
      <c r="C3260"/>
    </row>
    <row r="3261" spans="1:3" x14ac:dyDescent="0.25">
      <c r="A3261"/>
      <c r="B3261"/>
      <c r="C3261"/>
    </row>
    <row r="3262" spans="1:3" x14ac:dyDescent="0.25">
      <c r="A3262"/>
      <c r="B3262"/>
      <c r="C3262"/>
    </row>
    <row r="3263" spans="1:3" x14ac:dyDescent="0.25">
      <c r="A3263"/>
      <c r="B3263"/>
      <c r="C3263"/>
    </row>
    <row r="3264" spans="1:3" x14ac:dyDescent="0.25">
      <c r="A3264"/>
      <c r="B3264"/>
      <c r="C3264"/>
    </row>
    <row r="3265" spans="1:3" x14ac:dyDescent="0.25">
      <c r="A3265"/>
      <c r="B3265"/>
      <c r="C3265"/>
    </row>
    <row r="3266" spans="1:3" x14ac:dyDescent="0.25">
      <c r="A3266"/>
      <c r="B3266"/>
      <c r="C3266"/>
    </row>
    <row r="3267" spans="1:3" x14ac:dyDescent="0.25">
      <c r="A3267"/>
      <c r="B3267"/>
      <c r="C3267"/>
    </row>
    <row r="3268" spans="1:3" x14ac:dyDescent="0.25">
      <c r="A3268"/>
      <c r="B3268"/>
      <c r="C3268"/>
    </row>
    <row r="3269" spans="1:3" x14ac:dyDescent="0.25">
      <c r="A3269"/>
      <c r="B3269"/>
      <c r="C3269"/>
    </row>
    <row r="3270" spans="1:3" x14ac:dyDescent="0.25">
      <c r="A3270"/>
      <c r="B3270"/>
      <c r="C3270"/>
    </row>
    <row r="3271" spans="1:3" x14ac:dyDescent="0.25">
      <c r="A3271"/>
      <c r="B3271"/>
      <c r="C3271"/>
    </row>
    <row r="3272" spans="1:3" x14ac:dyDescent="0.25">
      <c r="A3272"/>
      <c r="B3272"/>
      <c r="C3272"/>
    </row>
    <row r="3273" spans="1:3" x14ac:dyDescent="0.25">
      <c r="A3273"/>
      <c r="B3273"/>
      <c r="C3273"/>
    </row>
    <row r="3274" spans="1:3" x14ac:dyDescent="0.25">
      <c r="A3274"/>
      <c r="B3274"/>
      <c r="C3274"/>
    </row>
    <row r="3275" spans="1:3" x14ac:dyDescent="0.25">
      <c r="A3275"/>
      <c r="B3275"/>
      <c r="C3275"/>
    </row>
    <row r="3276" spans="1:3" x14ac:dyDescent="0.25">
      <c r="A3276"/>
      <c r="B3276"/>
      <c r="C3276"/>
    </row>
    <row r="3277" spans="1:3" x14ac:dyDescent="0.25">
      <c r="A3277"/>
      <c r="B3277"/>
      <c r="C3277"/>
    </row>
    <row r="3278" spans="1:3" x14ac:dyDescent="0.25">
      <c r="A3278"/>
      <c r="B3278"/>
      <c r="C3278"/>
    </row>
    <row r="3279" spans="1:3" x14ac:dyDescent="0.25">
      <c r="A3279"/>
      <c r="B3279"/>
      <c r="C3279"/>
    </row>
    <row r="3280" spans="1:3" x14ac:dyDescent="0.25">
      <c r="A3280"/>
      <c r="B3280"/>
      <c r="C3280"/>
    </row>
    <row r="3281" spans="1:3" x14ac:dyDescent="0.25">
      <c r="A3281"/>
      <c r="B3281"/>
      <c r="C3281"/>
    </row>
    <row r="3282" spans="1:3" x14ac:dyDescent="0.25">
      <c r="A3282"/>
      <c r="B3282"/>
      <c r="C3282"/>
    </row>
    <row r="3283" spans="1:3" x14ac:dyDescent="0.25">
      <c r="A3283"/>
      <c r="B3283"/>
      <c r="C3283"/>
    </row>
    <row r="3284" spans="1:3" x14ac:dyDescent="0.25">
      <c r="A3284"/>
      <c r="B3284"/>
      <c r="C3284"/>
    </row>
    <row r="3285" spans="1:3" x14ac:dyDescent="0.25">
      <c r="A3285"/>
      <c r="B3285"/>
      <c r="C3285"/>
    </row>
    <row r="3286" spans="1:3" x14ac:dyDescent="0.25">
      <c r="A3286"/>
      <c r="B3286"/>
      <c r="C3286"/>
    </row>
    <row r="3287" spans="1:3" x14ac:dyDescent="0.25">
      <c r="A3287"/>
      <c r="B3287"/>
      <c r="C3287"/>
    </row>
    <row r="3288" spans="1:3" x14ac:dyDescent="0.25">
      <c r="A3288"/>
      <c r="B3288"/>
      <c r="C3288"/>
    </row>
    <row r="3289" spans="1:3" x14ac:dyDescent="0.25">
      <c r="A3289"/>
      <c r="B3289"/>
      <c r="C3289"/>
    </row>
    <row r="3290" spans="1:3" x14ac:dyDescent="0.25">
      <c r="A3290"/>
      <c r="B3290"/>
      <c r="C3290"/>
    </row>
    <row r="3291" spans="1:3" x14ac:dyDescent="0.25">
      <c r="A3291"/>
      <c r="B3291"/>
      <c r="C3291"/>
    </row>
    <row r="3292" spans="1:3" x14ac:dyDescent="0.25">
      <c r="A3292"/>
      <c r="B3292"/>
      <c r="C3292"/>
    </row>
    <row r="3293" spans="1:3" x14ac:dyDescent="0.25">
      <c r="A3293"/>
      <c r="B3293"/>
      <c r="C3293"/>
    </row>
    <row r="3294" spans="1:3" x14ac:dyDescent="0.25">
      <c r="A3294"/>
      <c r="B3294"/>
      <c r="C3294"/>
    </row>
    <row r="3295" spans="1:3" x14ac:dyDescent="0.25">
      <c r="A3295"/>
      <c r="B3295"/>
      <c r="C3295"/>
    </row>
    <row r="3296" spans="1:3" x14ac:dyDescent="0.25">
      <c r="A3296"/>
      <c r="B3296"/>
      <c r="C3296"/>
    </row>
    <row r="3297" spans="1:3" x14ac:dyDescent="0.25">
      <c r="A3297"/>
      <c r="B3297"/>
      <c r="C3297"/>
    </row>
    <row r="3298" spans="1:3" x14ac:dyDescent="0.25">
      <c r="A3298"/>
      <c r="B3298"/>
      <c r="C3298"/>
    </row>
    <row r="3299" spans="1:3" x14ac:dyDescent="0.25">
      <c r="A3299"/>
      <c r="B3299"/>
      <c r="C3299"/>
    </row>
    <row r="3300" spans="1:3" x14ac:dyDescent="0.25">
      <c r="A3300"/>
      <c r="B3300"/>
      <c r="C3300"/>
    </row>
    <row r="3301" spans="1:3" x14ac:dyDescent="0.25">
      <c r="A3301"/>
      <c r="B3301"/>
      <c r="C3301"/>
    </row>
    <row r="3302" spans="1:3" x14ac:dyDescent="0.25">
      <c r="A3302"/>
      <c r="B3302"/>
      <c r="C3302"/>
    </row>
    <row r="3303" spans="1:3" x14ac:dyDescent="0.25">
      <c r="A3303"/>
      <c r="B3303"/>
      <c r="C3303"/>
    </row>
    <row r="3304" spans="1:3" x14ac:dyDescent="0.25">
      <c r="A3304"/>
      <c r="B3304"/>
      <c r="C3304"/>
    </row>
    <row r="3305" spans="1:3" x14ac:dyDescent="0.25">
      <c r="A3305"/>
      <c r="B3305"/>
      <c r="C3305"/>
    </row>
    <row r="3306" spans="1:3" x14ac:dyDescent="0.25">
      <c r="A3306"/>
      <c r="B3306"/>
      <c r="C3306"/>
    </row>
    <row r="3307" spans="1:3" x14ac:dyDescent="0.25">
      <c r="A3307"/>
      <c r="B3307"/>
      <c r="C3307"/>
    </row>
    <row r="3308" spans="1:3" x14ac:dyDescent="0.25">
      <c r="A3308"/>
      <c r="B3308"/>
      <c r="C3308"/>
    </row>
    <row r="3309" spans="1:3" x14ac:dyDescent="0.25">
      <c r="A3309"/>
      <c r="B3309"/>
      <c r="C3309"/>
    </row>
    <row r="3310" spans="1:3" x14ac:dyDescent="0.25">
      <c r="A3310"/>
      <c r="B3310"/>
      <c r="C3310"/>
    </row>
    <row r="3311" spans="1:3" x14ac:dyDescent="0.25">
      <c r="A3311"/>
      <c r="B3311"/>
      <c r="C3311"/>
    </row>
    <row r="3312" spans="1:3" x14ac:dyDescent="0.25">
      <c r="A3312"/>
      <c r="B3312"/>
      <c r="C3312"/>
    </row>
    <row r="3313" spans="1:3" x14ac:dyDescent="0.25">
      <c r="A3313"/>
      <c r="B3313"/>
      <c r="C3313"/>
    </row>
    <row r="3314" spans="1:3" x14ac:dyDescent="0.25">
      <c r="A3314"/>
      <c r="B3314"/>
      <c r="C3314"/>
    </row>
    <row r="3315" spans="1:3" x14ac:dyDescent="0.25">
      <c r="A3315"/>
      <c r="B3315"/>
      <c r="C3315"/>
    </row>
    <row r="3316" spans="1:3" x14ac:dyDescent="0.25">
      <c r="A3316"/>
      <c r="B3316"/>
      <c r="C3316"/>
    </row>
    <row r="3317" spans="1:3" x14ac:dyDescent="0.25">
      <c r="A3317"/>
      <c r="B3317"/>
      <c r="C3317"/>
    </row>
    <row r="3318" spans="1:3" x14ac:dyDescent="0.25">
      <c r="A3318"/>
      <c r="B3318"/>
      <c r="C3318"/>
    </row>
    <row r="3319" spans="1:3" x14ac:dyDescent="0.25">
      <c r="A3319"/>
      <c r="B3319"/>
      <c r="C3319"/>
    </row>
    <row r="3320" spans="1:3" x14ac:dyDescent="0.25">
      <c r="A3320"/>
      <c r="B3320"/>
      <c r="C3320"/>
    </row>
    <row r="3321" spans="1:3" x14ac:dyDescent="0.25">
      <c r="A3321"/>
      <c r="B3321"/>
      <c r="C3321"/>
    </row>
    <row r="3322" spans="1:3" x14ac:dyDescent="0.25">
      <c r="A3322"/>
      <c r="B3322"/>
      <c r="C3322"/>
    </row>
    <row r="3323" spans="1:3" x14ac:dyDescent="0.25">
      <c r="A3323"/>
      <c r="B3323"/>
      <c r="C3323"/>
    </row>
    <row r="3324" spans="1:3" x14ac:dyDescent="0.25">
      <c r="A3324"/>
      <c r="B3324"/>
      <c r="C3324"/>
    </row>
    <row r="3325" spans="1:3" x14ac:dyDescent="0.25">
      <c r="A3325"/>
      <c r="B3325"/>
      <c r="C3325"/>
    </row>
    <row r="3326" spans="1:3" x14ac:dyDescent="0.25">
      <c r="A3326"/>
      <c r="B3326"/>
      <c r="C3326"/>
    </row>
    <row r="3327" spans="1:3" x14ac:dyDescent="0.25">
      <c r="A3327"/>
      <c r="B3327"/>
      <c r="C3327"/>
    </row>
    <row r="3328" spans="1:3" x14ac:dyDescent="0.25">
      <c r="A3328"/>
      <c r="B3328"/>
      <c r="C3328"/>
    </row>
    <row r="3329" spans="1:3" x14ac:dyDescent="0.25">
      <c r="A3329"/>
      <c r="B3329"/>
      <c r="C3329"/>
    </row>
    <row r="3330" spans="1:3" x14ac:dyDescent="0.25">
      <c r="A3330"/>
      <c r="B3330"/>
      <c r="C3330"/>
    </row>
    <row r="3331" spans="1:3" x14ac:dyDescent="0.25">
      <c r="A3331"/>
      <c r="B3331"/>
      <c r="C3331"/>
    </row>
    <row r="3332" spans="1:3" x14ac:dyDescent="0.25">
      <c r="A3332"/>
      <c r="B3332"/>
      <c r="C3332"/>
    </row>
    <row r="3333" spans="1:3" x14ac:dyDescent="0.25">
      <c r="A3333"/>
      <c r="B3333"/>
      <c r="C3333"/>
    </row>
    <row r="3334" spans="1:3" x14ac:dyDescent="0.25">
      <c r="A3334"/>
      <c r="B3334"/>
      <c r="C3334"/>
    </row>
    <row r="3335" spans="1:3" x14ac:dyDescent="0.25">
      <c r="A3335"/>
      <c r="B3335"/>
      <c r="C3335"/>
    </row>
    <row r="3336" spans="1:3" x14ac:dyDescent="0.25">
      <c r="A3336"/>
      <c r="B3336"/>
      <c r="C3336"/>
    </row>
    <row r="3337" spans="1:3" x14ac:dyDescent="0.25">
      <c r="A3337"/>
      <c r="B3337"/>
      <c r="C3337"/>
    </row>
    <row r="3338" spans="1:3" x14ac:dyDescent="0.25">
      <c r="A3338"/>
      <c r="B3338"/>
      <c r="C3338"/>
    </row>
    <row r="3339" spans="1:3" x14ac:dyDescent="0.25">
      <c r="A3339"/>
      <c r="B3339"/>
      <c r="C3339"/>
    </row>
    <row r="3340" spans="1:3" x14ac:dyDescent="0.25">
      <c r="A3340"/>
      <c r="B3340"/>
      <c r="C3340"/>
    </row>
    <row r="3341" spans="1:3" x14ac:dyDescent="0.25">
      <c r="A3341"/>
      <c r="B3341"/>
      <c r="C3341"/>
    </row>
    <row r="3342" spans="1:3" x14ac:dyDescent="0.25">
      <c r="A3342"/>
      <c r="B3342"/>
      <c r="C3342"/>
    </row>
    <row r="3343" spans="1:3" x14ac:dyDescent="0.25">
      <c r="A3343"/>
      <c r="B3343"/>
      <c r="C3343"/>
    </row>
    <row r="3344" spans="1:3" x14ac:dyDescent="0.25">
      <c r="A3344"/>
      <c r="B3344"/>
      <c r="C3344"/>
    </row>
    <row r="3345" spans="1:3" x14ac:dyDescent="0.25">
      <c r="A3345"/>
      <c r="B3345"/>
      <c r="C3345"/>
    </row>
    <row r="3346" spans="1:3" x14ac:dyDescent="0.25">
      <c r="A3346"/>
      <c r="B3346"/>
      <c r="C3346"/>
    </row>
    <row r="3347" spans="1:3" x14ac:dyDescent="0.25">
      <c r="A3347"/>
      <c r="B3347"/>
      <c r="C3347"/>
    </row>
    <row r="3348" spans="1:3" x14ac:dyDescent="0.25">
      <c r="A3348"/>
      <c r="B3348"/>
      <c r="C3348"/>
    </row>
    <row r="3349" spans="1:3" x14ac:dyDescent="0.25">
      <c r="A3349"/>
      <c r="B3349"/>
      <c r="C3349"/>
    </row>
    <row r="3350" spans="1:3" x14ac:dyDescent="0.25">
      <c r="A3350"/>
      <c r="B3350"/>
      <c r="C3350"/>
    </row>
    <row r="3351" spans="1:3" x14ac:dyDescent="0.25">
      <c r="A3351"/>
      <c r="B3351"/>
      <c r="C3351"/>
    </row>
    <row r="3352" spans="1:3" x14ac:dyDescent="0.25">
      <c r="A3352"/>
      <c r="B3352"/>
      <c r="C3352"/>
    </row>
    <row r="3353" spans="1:3" x14ac:dyDescent="0.25">
      <c r="A3353"/>
      <c r="B3353"/>
      <c r="C3353"/>
    </row>
    <row r="3354" spans="1:3" x14ac:dyDescent="0.25">
      <c r="A3354"/>
      <c r="B3354"/>
      <c r="C3354"/>
    </row>
    <row r="3355" spans="1:3" x14ac:dyDescent="0.25">
      <c r="A3355"/>
      <c r="B3355"/>
      <c r="C3355"/>
    </row>
    <row r="3356" spans="1:3" x14ac:dyDescent="0.25">
      <c r="A3356"/>
      <c r="B3356"/>
      <c r="C3356"/>
    </row>
    <row r="3357" spans="1:3" x14ac:dyDescent="0.25">
      <c r="A3357"/>
      <c r="B3357"/>
      <c r="C3357"/>
    </row>
    <row r="3358" spans="1:3" x14ac:dyDescent="0.25">
      <c r="A3358"/>
      <c r="B3358"/>
      <c r="C3358"/>
    </row>
    <row r="3359" spans="1:3" x14ac:dyDescent="0.25">
      <c r="A3359"/>
      <c r="B3359"/>
      <c r="C3359"/>
    </row>
    <row r="3360" spans="1:3" x14ac:dyDescent="0.25">
      <c r="A3360"/>
      <c r="B3360"/>
      <c r="C3360"/>
    </row>
    <row r="3361" spans="1:3" x14ac:dyDescent="0.25">
      <c r="A3361"/>
      <c r="B3361"/>
      <c r="C3361"/>
    </row>
    <row r="3362" spans="1:3" x14ac:dyDescent="0.25">
      <c r="A3362"/>
      <c r="B3362"/>
      <c r="C3362"/>
    </row>
    <row r="3363" spans="1:3" x14ac:dyDescent="0.25">
      <c r="A3363"/>
      <c r="B3363"/>
      <c r="C3363"/>
    </row>
    <row r="3364" spans="1:3" x14ac:dyDescent="0.25">
      <c r="A3364"/>
      <c r="B3364"/>
      <c r="C3364"/>
    </row>
    <row r="3365" spans="1:3" x14ac:dyDescent="0.25">
      <c r="A3365"/>
      <c r="B3365"/>
      <c r="C3365"/>
    </row>
    <row r="3366" spans="1:3" x14ac:dyDescent="0.25">
      <c r="A3366"/>
      <c r="B3366"/>
      <c r="C3366"/>
    </row>
    <row r="3367" spans="1:3" x14ac:dyDescent="0.25">
      <c r="A3367"/>
      <c r="B3367"/>
      <c r="C3367"/>
    </row>
    <row r="3368" spans="1:3" x14ac:dyDescent="0.25">
      <c r="A3368"/>
      <c r="B3368"/>
      <c r="C3368"/>
    </row>
    <row r="3369" spans="1:3" x14ac:dyDescent="0.25">
      <c r="A3369"/>
      <c r="B3369"/>
      <c r="C3369"/>
    </row>
    <row r="3370" spans="1:3" x14ac:dyDescent="0.25">
      <c r="A3370"/>
      <c r="B3370"/>
      <c r="C3370"/>
    </row>
    <row r="3371" spans="1:3" x14ac:dyDescent="0.25">
      <c r="A3371"/>
      <c r="B3371"/>
      <c r="C3371"/>
    </row>
    <row r="3372" spans="1:3" x14ac:dyDescent="0.25">
      <c r="A3372"/>
      <c r="B3372"/>
      <c r="C3372"/>
    </row>
    <row r="3373" spans="1:3" x14ac:dyDescent="0.25">
      <c r="A3373"/>
      <c r="B3373"/>
      <c r="C3373"/>
    </row>
    <row r="3374" spans="1:3" x14ac:dyDescent="0.25">
      <c r="A3374"/>
      <c r="B3374"/>
      <c r="C3374"/>
    </row>
    <row r="3375" spans="1:3" x14ac:dyDescent="0.25">
      <c r="A3375"/>
      <c r="B3375"/>
      <c r="C3375"/>
    </row>
    <row r="3376" spans="1:3" x14ac:dyDescent="0.25">
      <c r="A3376"/>
      <c r="B3376"/>
      <c r="C3376"/>
    </row>
    <row r="3377" spans="1:3" x14ac:dyDescent="0.25">
      <c r="A3377"/>
      <c r="B3377"/>
      <c r="C3377"/>
    </row>
    <row r="3378" spans="1:3" x14ac:dyDescent="0.25">
      <c r="A3378"/>
      <c r="B3378"/>
      <c r="C3378"/>
    </row>
    <row r="3379" spans="1:3" x14ac:dyDescent="0.25">
      <c r="A3379"/>
      <c r="B3379"/>
      <c r="C3379"/>
    </row>
    <row r="3380" spans="1:3" x14ac:dyDescent="0.25">
      <c r="A3380"/>
      <c r="B3380"/>
      <c r="C3380"/>
    </row>
    <row r="3381" spans="1:3" x14ac:dyDescent="0.25">
      <c r="A3381"/>
      <c r="B3381"/>
      <c r="C3381"/>
    </row>
    <row r="3382" spans="1:3" x14ac:dyDescent="0.25">
      <c r="A3382"/>
      <c r="B3382"/>
      <c r="C3382"/>
    </row>
    <row r="3383" spans="1:3" x14ac:dyDescent="0.25">
      <c r="A3383"/>
      <c r="B3383"/>
      <c r="C3383"/>
    </row>
    <row r="3384" spans="1:3" x14ac:dyDescent="0.25">
      <c r="A3384"/>
      <c r="B3384"/>
      <c r="C3384"/>
    </row>
    <row r="3385" spans="1:3" x14ac:dyDescent="0.25">
      <c r="A3385"/>
      <c r="B3385"/>
      <c r="C3385"/>
    </row>
    <row r="3386" spans="1:3" x14ac:dyDescent="0.25">
      <c r="A3386"/>
      <c r="B3386"/>
      <c r="C3386"/>
    </row>
    <row r="3387" spans="1:3" x14ac:dyDescent="0.25">
      <c r="A3387"/>
      <c r="B3387"/>
      <c r="C3387"/>
    </row>
    <row r="3388" spans="1:3" x14ac:dyDescent="0.25">
      <c r="A3388"/>
      <c r="B3388"/>
      <c r="C3388"/>
    </row>
    <row r="3389" spans="1:3" x14ac:dyDescent="0.25">
      <c r="A3389"/>
      <c r="B3389"/>
      <c r="C3389"/>
    </row>
    <row r="3390" spans="1:3" x14ac:dyDescent="0.25">
      <c r="A3390"/>
      <c r="B3390"/>
      <c r="C3390"/>
    </row>
    <row r="3391" spans="1:3" x14ac:dyDescent="0.25">
      <c r="A3391"/>
      <c r="B3391"/>
      <c r="C3391"/>
    </row>
    <row r="3392" spans="1:3" x14ac:dyDescent="0.25">
      <c r="A3392"/>
      <c r="B3392"/>
      <c r="C3392"/>
    </row>
    <row r="3393" spans="1:3" x14ac:dyDescent="0.25">
      <c r="A3393"/>
      <c r="B3393"/>
      <c r="C3393"/>
    </row>
    <row r="3394" spans="1:3" x14ac:dyDescent="0.25">
      <c r="A3394"/>
      <c r="B3394"/>
      <c r="C3394"/>
    </row>
    <row r="3395" spans="1:3" x14ac:dyDescent="0.25">
      <c r="A3395"/>
      <c r="B3395"/>
      <c r="C3395"/>
    </row>
    <row r="3396" spans="1:3" x14ac:dyDescent="0.25">
      <c r="A3396"/>
      <c r="B3396"/>
      <c r="C3396"/>
    </row>
    <row r="3397" spans="1:3" x14ac:dyDescent="0.25">
      <c r="A3397"/>
      <c r="B3397"/>
      <c r="C3397"/>
    </row>
    <row r="3398" spans="1:3" x14ac:dyDescent="0.25">
      <c r="A3398"/>
      <c r="B3398"/>
      <c r="C3398"/>
    </row>
    <row r="3399" spans="1:3" x14ac:dyDescent="0.25">
      <c r="A3399"/>
      <c r="B3399"/>
      <c r="C3399"/>
    </row>
    <row r="3400" spans="1:3" x14ac:dyDescent="0.25">
      <c r="A3400"/>
      <c r="B3400"/>
      <c r="C3400"/>
    </row>
    <row r="3401" spans="1:3" x14ac:dyDescent="0.25">
      <c r="A3401"/>
      <c r="B3401"/>
      <c r="C3401"/>
    </row>
    <row r="3402" spans="1:3" x14ac:dyDescent="0.25">
      <c r="A3402"/>
      <c r="B3402"/>
      <c r="C3402"/>
    </row>
    <row r="3403" spans="1:3" x14ac:dyDescent="0.25">
      <c r="A3403"/>
      <c r="B3403"/>
      <c r="C3403"/>
    </row>
    <row r="3404" spans="1:3" x14ac:dyDescent="0.25">
      <c r="A3404"/>
      <c r="B3404"/>
      <c r="C3404"/>
    </row>
    <row r="3405" spans="1:3" x14ac:dyDescent="0.25">
      <c r="A3405"/>
      <c r="B3405"/>
      <c r="C3405"/>
    </row>
    <row r="3406" spans="1:3" x14ac:dyDescent="0.25">
      <c r="A3406"/>
      <c r="B3406"/>
      <c r="C3406"/>
    </row>
    <row r="3407" spans="1:3" x14ac:dyDescent="0.25">
      <c r="A3407"/>
      <c r="B3407"/>
      <c r="C3407"/>
    </row>
    <row r="3408" spans="1:3" x14ac:dyDescent="0.25">
      <c r="A3408"/>
      <c r="B3408"/>
      <c r="C3408"/>
    </row>
    <row r="3409" spans="1:3" x14ac:dyDescent="0.25">
      <c r="A3409"/>
      <c r="B3409"/>
      <c r="C3409"/>
    </row>
    <row r="3410" spans="1:3" x14ac:dyDescent="0.25">
      <c r="A3410"/>
      <c r="B3410"/>
      <c r="C3410"/>
    </row>
    <row r="3411" spans="1:3" x14ac:dyDescent="0.25">
      <c r="A3411"/>
      <c r="B3411"/>
      <c r="C3411"/>
    </row>
    <row r="3412" spans="1:3" x14ac:dyDescent="0.25">
      <c r="A3412"/>
      <c r="B3412"/>
      <c r="C3412"/>
    </row>
    <row r="3413" spans="1:3" x14ac:dyDescent="0.25">
      <c r="A3413"/>
      <c r="B3413"/>
      <c r="C3413"/>
    </row>
    <row r="3414" spans="1:3" x14ac:dyDescent="0.25">
      <c r="A3414"/>
      <c r="B3414"/>
      <c r="C3414"/>
    </row>
    <row r="3415" spans="1:3" x14ac:dyDescent="0.25">
      <c r="A3415"/>
      <c r="B3415"/>
      <c r="C3415"/>
    </row>
    <row r="3416" spans="1:3" x14ac:dyDescent="0.25">
      <c r="A3416"/>
      <c r="B3416"/>
      <c r="C3416"/>
    </row>
    <row r="3417" spans="1:3" x14ac:dyDescent="0.25">
      <c r="A3417"/>
      <c r="B3417"/>
      <c r="C3417"/>
    </row>
    <row r="3418" spans="1:3" x14ac:dyDescent="0.25">
      <c r="A3418"/>
      <c r="B3418"/>
      <c r="C3418"/>
    </row>
    <row r="3419" spans="1:3" x14ac:dyDescent="0.25">
      <c r="A3419"/>
      <c r="B3419"/>
      <c r="C3419"/>
    </row>
    <row r="3420" spans="1:3" x14ac:dyDescent="0.25">
      <c r="A3420"/>
      <c r="B3420"/>
      <c r="C3420"/>
    </row>
    <row r="3421" spans="1:3" x14ac:dyDescent="0.25">
      <c r="A3421"/>
      <c r="B3421"/>
      <c r="C3421"/>
    </row>
    <row r="3422" spans="1:3" x14ac:dyDescent="0.25">
      <c r="A3422"/>
      <c r="B3422"/>
      <c r="C3422"/>
    </row>
    <row r="3423" spans="1:3" x14ac:dyDescent="0.25">
      <c r="A3423"/>
      <c r="B3423"/>
      <c r="C3423"/>
    </row>
    <row r="3424" spans="1:3" x14ac:dyDescent="0.25">
      <c r="A3424"/>
      <c r="B3424"/>
      <c r="C3424"/>
    </row>
    <row r="3425" spans="1:3" x14ac:dyDescent="0.25">
      <c r="A3425"/>
      <c r="B3425"/>
      <c r="C3425"/>
    </row>
    <row r="3426" spans="1:3" x14ac:dyDescent="0.25">
      <c r="A3426"/>
      <c r="B3426"/>
      <c r="C3426"/>
    </row>
    <row r="3427" spans="1:3" x14ac:dyDescent="0.25">
      <c r="A3427"/>
      <c r="B3427"/>
      <c r="C3427"/>
    </row>
    <row r="3428" spans="1:3" x14ac:dyDescent="0.25">
      <c r="A3428"/>
      <c r="B3428"/>
      <c r="C3428"/>
    </row>
    <row r="3429" spans="1:3" x14ac:dyDescent="0.25">
      <c r="A3429"/>
      <c r="B3429"/>
      <c r="C3429"/>
    </row>
    <row r="3430" spans="1:3" x14ac:dyDescent="0.25">
      <c r="A3430"/>
      <c r="B3430"/>
      <c r="C3430"/>
    </row>
    <row r="3431" spans="1:3" x14ac:dyDescent="0.25">
      <c r="A3431"/>
      <c r="B3431"/>
      <c r="C3431"/>
    </row>
    <row r="3432" spans="1:3" x14ac:dyDescent="0.25">
      <c r="A3432"/>
      <c r="B3432"/>
      <c r="C3432"/>
    </row>
    <row r="3433" spans="1:3" x14ac:dyDescent="0.25">
      <c r="A3433"/>
      <c r="B3433"/>
      <c r="C3433"/>
    </row>
    <row r="3434" spans="1:3" x14ac:dyDescent="0.25">
      <c r="A3434"/>
      <c r="B3434"/>
      <c r="C3434"/>
    </row>
    <row r="3435" spans="1:3" x14ac:dyDescent="0.25">
      <c r="A3435"/>
      <c r="B3435"/>
      <c r="C3435"/>
    </row>
    <row r="3436" spans="1:3" x14ac:dyDescent="0.25">
      <c r="A3436"/>
      <c r="B3436"/>
      <c r="C3436"/>
    </row>
    <row r="3437" spans="1:3" x14ac:dyDescent="0.25">
      <c r="A3437"/>
      <c r="B3437"/>
      <c r="C3437"/>
    </row>
    <row r="3438" spans="1:3" x14ac:dyDescent="0.25">
      <c r="A3438"/>
      <c r="B3438"/>
      <c r="C3438"/>
    </row>
    <row r="3439" spans="1:3" x14ac:dyDescent="0.25">
      <c r="A3439"/>
      <c r="B3439"/>
      <c r="C3439"/>
    </row>
    <row r="3440" spans="1:3" x14ac:dyDescent="0.25">
      <c r="A3440"/>
      <c r="B3440"/>
      <c r="C3440"/>
    </row>
    <row r="3441" spans="1:3" x14ac:dyDescent="0.25">
      <c r="A3441"/>
      <c r="B3441"/>
      <c r="C3441"/>
    </row>
    <row r="3442" spans="1:3" x14ac:dyDescent="0.25">
      <c r="A3442"/>
      <c r="B3442"/>
      <c r="C3442"/>
    </row>
    <row r="3443" spans="1:3" x14ac:dyDescent="0.25">
      <c r="A3443"/>
      <c r="B3443"/>
      <c r="C3443"/>
    </row>
    <row r="3444" spans="1:3" x14ac:dyDescent="0.25">
      <c r="A3444"/>
      <c r="B3444"/>
      <c r="C3444"/>
    </row>
    <row r="3445" spans="1:3" x14ac:dyDescent="0.25">
      <c r="A3445"/>
      <c r="B3445"/>
      <c r="C3445"/>
    </row>
    <row r="3446" spans="1:3" x14ac:dyDescent="0.25">
      <c r="A3446"/>
      <c r="B3446"/>
      <c r="C3446"/>
    </row>
    <row r="3447" spans="1:3" x14ac:dyDescent="0.25">
      <c r="A3447"/>
      <c r="B3447"/>
      <c r="C3447"/>
    </row>
    <row r="3448" spans="1:3" x14ac:dyDescent="0.25">
      <c r="A3448"/>
      <c r="B3448"/>
      <c r="C3448"/>
    </row>
    <row r="3449" spans="1:3" x14ac:dyDescent="0.25">
      <c r="A3449"/>
      <c r="B3449"/>
      <c r="C3449"/>
    </row>
    <row r="3450" spans="1:3" x14ac:dyDescent="0.25">
      <c r="A3450"/>
      <c r="B3450"/>
      <c r="C3450"/>
    </row>
    <row r="3451" spans="1:3" x14ac:dyDescent="0.25">
      <c r="A3451"/>
      <c r="B3451"/>
      <c r="C3451"/>
    </row>
    <row r="3452" spans="1:3" x14ac:dyDescent="0.25">
      <c r="A3452"/>
      <c r="B3452"/>
      <c r="C3452"/>
    </row>
    <row r="3453" spans="1:3" x14ac:dyDescent="0.25">
      <c r="A3453"/>
      <c r="B3453"/>
      <c r="C3453"/>
    </row>
    <row r="3454" spans="1:3" x14ac:dyDescent="0.25">
      <c r="A3454"/>
      <c r="B3454"/>
      <c r="C3454"/>
    </row>
    <row r="3455" spans="1:3" x14ac:dyDescent="0.25">
      <c r="A3455"/>
      <c r="B3455"/>
      <c r="C3455"/>
    </row>
    <row r="3456" spans="1:3" x14ac:dyDescent="0.25">
      <c r="A3456"/>
      <c r="B3456"/>
      <c r="C3456"/>
    </row>
    <row r="3457" spans="1:3" x14ac:dyDescent="0.25">
      <c r="A3457"/>
      <c r="B3457"/>
      <c r="C3457"/>
    </row>
    <row r="3458" spans="1:3" x14ac:dyDescent="0.25">
      <c r="A3458"/>
      <c r="B3458"/>
      <c r="C3458"/>
    </row>
    <row r="3459" spans="1:3" x14ac:dyDescent="0.25">
      <c r="A3459"/>
      <c r="B3459"/>
      <c r="C3459"/>
    </row>
    <row r="3460" spans="1:3" x14ac:dyDescent="0.25">
      <c r="A3460"/>
      <c r="B3460"/>
      <c r="C3460"/>
    </row>
    <row r="3461" spans="1:3" x14ac:dyDescent="0.25">
      <c r="A3461"/>
      <c r="B3461"/>
      <c r="C3461"/>
    </row>
    <row r="3462" spans="1:3" x14ac:dyDescent="0.25">
      <c r="A3462"/>
      <c r="B3462"/>
      <c r="C3462"/>
    </row>
    <row r="3463" spans="1:3" x14ac:dyDescent="0.25">
      <c r="A3463"/>
      <c r="B3463"/>
      <c r="C3463"/>
    </row>
    <row r="3464" spans="1:3" x14ac:dyDescent="0.25">
      <c r="A3464"/>
      <c r="B3464"/>
      <c r="C3464"/>
    </row>
    <row r="3465" spans="1:3" x14ac:dyDescent="0.25">
      <c r="A3465"/>
      <c r="B3465"/>
      <c r="C3465"/>
    </row>
    <row r="3466" spans="1:3" x14ac:dyDescent="0.25">
      <c r="A3466"/>
      <c r="B3466"/>
      <c r="C3466"/>
    </row>
    <row r="3467" spans="1:3" x14ac:dyDescent="0.25">
      <c r="A3467"/>
      <c r="B3467"/>
      <c r="C3467"/>
    </row>
    <row r="3468" spans="1:3" x14ac:dyDescent="0.25">
      <c r="A3468"/>
      <c r="B3468"/>
      <c r="C3468"/>
    </row>
    <row r="3469" spans="1:3" x14ac:dyDescent="0.25">
      <c r="A3469"/>
      <c r="B3469"/>
      <c r="C3469"/>
    </row>
    <row r="3470" spans="1:3" x14ac:dyDescent="0.25">
      <c r="A3470"/>
      <c r="B3470"/>
      <c r="C3470"/>
    </row>
  </sheetData>
  <sortState ref="A1:B3470">
    <sortCondition ref="B1"/>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21"/>
  <sheetViews>
    <sheetView workbookViewId="0"/>
  </sheetViews>
  <sheetFormatPr defaultRowHeight="15" x14ac:dyDescent="0.25"/>
  <sheetData>
    <row r="1" spans="1:23" x14ac:dyDescent="0.25">
      <c r="A1" t="s">
        <v>24</v>
      </c>
      <c r="B1" t="s">
        <v>25</v>
      </c>
      <c r="C1" t="s">
        <v>26</v>
      </c>
      <c r="D1" t="s">
        <v>0</v>
      </c>
      <c r="E1" t="s">
        <v>1</v>
      </c>
      <c r="F1" t="s">
        <v>27</v>
      </c>
      <c r="G1" t="s">
        <v>28</v>
      </c>
      <c r="H1" t="s">
        <v>2</v>
      </c>
      <c r="I1" t="s">
        <v>87</v>
      </c>
      <c r="J1" t="s">
        <v>29</v>
      </c>
      <c r="K1" t="s">
        <v>30</v>
      </c>
      <c r="L1" t="s">
        <v>31</v>
      </c>
      <c r="M1" t="s">
        <v>32</v>
      </c>
      <c r="N1" t="s">
        <v>33</v>
      </c>
      <c r="O1" t="s">
        <v>57</v>
      </c>
      <c r="P1" t="s">
        <v>56</v>
      </c>
      <c r="Q1" t="s">
        <v>88</v>
      </c>
      <c r="R1" t="s">
        <v>55</v>
      </c>
      <c r="S1" t="s">
        <v>54</v>
      </c>
      <c r="T1" t="s">
        <v>34</v>
      </c>
      <c r="U1" t="s">
        <v>35</v>
      </c>
      <c r="V1" t="s">
        <v>36</v>
      </c>
      <c r="W1" t="s">
        <v>37</v>
      </c>
    </row>
    <row r="2" spans="1:23" x14ac:dyDescent="0.25">
      <c r="A2" t="s">
        <v>89</v>
      </c>
      <c r="B2" t="s">
        <v>90</v>
      </c>
      <c r="C2" s="5">
        <v>42948</v>
      </c>
      <c r="D2">
        <v>101</v>
      </c>
      <c r="E2">
        <v>45</v>
      </c>
      <c r="F2">
        <v>10</v>
      </c>
      <c r="G2">
        <v>0</v>
      </c>
      <c r="H2">
        <v>0</v>
      </c>
      <c r="I2">
        <v>156</v>
      </c>
      <c r="J2">
        <v>4</v>
      </c>
      <c r="K2">
        <v>6</v>
      </c>
      <c r="L2">
        <v>9</v>
      </c>
      <c r="M2">
        <v>13</v>
      </c>
      <c r="N2">
        <v>22</v>
      </c>
      <c r="O2">
        <v>9</v>
      </c>
      <c r="P2">
        <v>4</v>
      </c>
      <c r="Q2">
        <v>3</v>
      </c>
      <c r="R2">
        <v>6</v>
      </c>
      <c r="S2">
        <v>2</v>
      </c>
      <c r="T2" t="s">
        <v>109</v>
      </c>
      <c r="U2">
        <v>0</v>
      </c>
      <c r="V2">
        <v>55</v>
      </c>
      <c r="W2">
        <v>156</v>
      </c>
    </row>
    <row r="3" spans="1:23" x14ac:dyDescent="0.25">
      <c r="A3" t="s">
        <v>89</v>
      </c>
      <c r="B3" t="s">
        <v>90</v>
      </c>
      <c r="C3" s="5">
        <v>42979</v>
      </c>
      <c r="D3">
        <v>582</v>
      </c>
      <c r="E3">
        <v>324</v>
      </c>
      <c r="F3">
        <v>34</v>
      </c>
      <c r="G3">
        <v>0</v>
      </c>
      <c r="H3">
        <v>0</v>
      </c>
      <c r="I3">
        <v>940</v>
      </c>
      <c r="J3">
        <v>7</v>
      </c>
      <c r="K3">
        <v>18</v>
      </c>
      <c r="L3">
        <v>24</v>
      </c>
      <c r="M3">
        <v>29</v>
      </c>
      <c r="N3">
        <v>39</v>
      </c>
      <c r="O3">
        <v>10</v>
      </c>
      <c r="P3">
        <v>5</v>
      </c>
      <c r="Q3">
        <v>6</v>
      </c>
      <c r="R3">
        <v>18</v>
      </c>
      <c r="S3">
        <v>11</v>
      </c>
      <c r="T3" t="s">
        <v>110</v>
      </c>
      <c r="U3">
        <v>0</v>
      </c>
      <c r="V3">
        <v>358</v>
      </c>
      <c r="W3">
        <v>940</v>
      </c>
    </row>
    <row r="4" spans="1:23" x14ac:dyDescent="0.25">
      <c r="A4" t="s">
        <v>89</v>
      </c>
      <c r="B4" t="s">
        <v>90</v>
      </c>
      <c r="C4" s="5">
        <v>43009</v>
      </c>
      <c r="D4">
        <v>1063</v>
      </c>
      <c r="E4">
        <v>395</v>
      </c>
      <c r="F4">
        <v>62</v>
      </c>
      <c r="G4">
        <v>0</v>
      </c>
      <c r="H4">
        <v>0</v>
      </c>
      <c r="I4">
        <v>1520</v>
      </c>
      <c r="J4">
        <v>9</v>
      </c>
      <c r="K4">
        <v>17</v>
      </c>
      <c r="L4">
        <v>25</v>
      </c>
      <c r="M4">
        <v>50</v>
      </c>
      <c r="N4">
        <v>79</v>
      </c>
      <c r="O4">
        <v>29</v>
      </c>
      <c r="P4">
        <v>25</v>
      </c>
      <c r="Q4">
        <v>8</v>
      </c>
      <c r="R4">
        <v>17</v>
      </c>
      <c r="S4">
        <v>8</v>
      </c>
      <c r="T4" t="s">
        <v>111</v>
      </c>
      <c r="U4">
        <v>0</v>
      </c>
      <c r="V4">
        <v>457</v>
      </c>
      <c r="W4">
        <v>1520</v>
      </c>
    </row>
    <row r="5" spans="1:23" x14ac:dyDescent="0.25">
      <c r="A5" t="s">
        <v>89</v>
      </c>
      <c r="B5" t="s">
        <v>90</v>
      </c>
      <c r="C5" s="5">
        <v>43040</v>
      </c>
      <c r="D5">
        <v>1164</v>
      </c>
      <c r="E5">
        <v>411</v>
      </c>
      <c r="F5">
        <v>23</v>
      </c>
      <c r="G5">
        <v>3</v>
      </c>
      <c r="H5">
        <v>0</v>
      </c>
      <c r="I5">
        <v>1601</v>
      </c>
      <c r="J5">
        <v>4</v>
      </c>
      <c r="K5">
        <v>8</v>
      </c>
      <c r="L5">
        <v>13</v>
      </c>
      <c r="M5">
        <v>20</v>
      </c>
      <c r="N5">
        <v>33</v>
      </c>
      <c r="O5">
        <v>13</v>
      </c>
      <c r="P5">
        <v>7</v>
      </c>
      <c r="Q5">
        <v>5</v>
      </c>
      <c r="R5">
        <v>8</v>
      </c>
      <c r="S5">
        <v>4</v>
      </c>
      <c r="T5" t="s">
        <v>112</v>
      </c>
      <c r="U5">
        <v>3</v>
      </c>
      <c r="V5">
        <v>437</v>
      </c>
      <c r="W5">
        <v>1598</v>
      </c>
    </row>
    <row r="6" spans="1:23" x14ac:dyDescent="0.25">
      <c r="A6" t="s">
        <v>89</v>
      </c>
      <c r="B6" t="s">
        <v>90</v>
      </c>
      <c r="C6" s="5">
        <v>43070</v>
      </c>
      <c r="D6">
        <v>158</v>
      </c>
      <c r="E6">
        <v>33</v>
      </c>
      <c r="F6">
        <v>9</v>
      </c>
      <c r="G6">
        <v>0</v>
      </c>
      <c r="H6">
        <v>0</v>
      </c>
      <c r="I6">
        <v>200</v>
      </c>
      <c r="J6">
        <v>4.5</v>
      </c>
      <c r="K6">
        <v>9</v>
      </c>
      <c r="L6">
        <v>12</v>
      </c>
      <c r="M6">
        <v>14</v>
      </c>
      <c r="N6">
        <v>31</v>
      </c>
      <c r="O6">
        <v>17</v>
      </c>
      <c r="P6">
        <v>2</v>
      </c>
      <c r="Q6">
        <v>3</v>
      </c>
      <c r="R6">
        <v>9</v>
      </c>
      <c r="S6">
        <v>4.5</v>
      </c>
      <c r="T6" t="s">
        <v>113</v>
      </c>
      <c r="U6">
        <v>0</v>
      </c>
      <c r="V6">
        <v>42</v>
      </c>
      <c r="W6">
        <v>200</v>
      </c>
    </row>
    <row r="7" spans="1:23" x14ac:dyDescent="0.25">
      <c r="A7" t="s">
        <v>89</v>
      </c>
      <c r="B7" t="s">
        <v>90</v>
      </c>
      <c r="C7" s="5">
        <v>43101</v>
      </c>
      <c r="D7">
        <v>1321</v>
      </c>
      <c r="E7">
        <v>572</v>
      </c>
      <c r="F7">
        <v>72</v>
      </c>
      <c r="G7">
        <v>0</v>
      </c>
      <c r="H7">
        <v>0</v>
      </c>
      <c r="I7">
        <v>1965</v>
      </c>
      <c r="J7">
        <v>4</v>
      </c>
      <c r="K7">
        <v>10</v>
      </c>
      <c r="L7">
        <v>22</v>
      </c>
      <c r="M7">
        <v>44</v>
      </c>
      <c r="N7">
        <v>73</v>
      </c>
      <c r="O7">
        <v>29</v>
      </c>
      <c r="P7">
        <v>22</v>
      </c>
      <c r="Q7">
        <v>12</v>
      </c>
      <c r="R7">
        <v>10</v>
      </c>
      <c r="S7">
        <v>6</v>
      </c>
      <c r="T7" t="s">
        <v>114</v>
      </c>
      <c r="U7">
        <v>0</v>
      </c>
      <c r="V7">
        <v>644</v>
      </c>
      <c r="W7">
        <v>1965</v>
      </c>
    </row>
    <row r="8" spans="1:23" x14ac:dyDescent="0.25">
      <c r="A8" t="s">
        <v>89</v>
      </c>
      <c r="B8" t="s">
        <v>90</v>
      </c>
      <c r="C8" s="5">
        <v>43132</v>
      </c>
      <c r="D8">
        <v>767</v>
      </c>
      <c r="E8">
        <v>221</v>
      </c>
      <c r="F8">
        <v>48</v>
      </c>
      <c r="G8">
        <v>0</v>
      </c>
      <c r="H8">
        <v>0</v>
      </c>
      <c r="I8">
        <v>1036</v>
      </c>
      <c r="J8">
        <v>4</v>
      </c>
      <c r="K8">
        <v>7</v>
      </c>
      <c r="L8">
        <v>11</v>
      </c>
      <c r="M8">
        <v>30</v>
      </c>
      <c r="N8">
        <v>84</v>
      </c>
      <c r="O8">
        <v>54</v>
      </c>
      <c r="P8">
        <v>19</v>
      </c>
      <c r="Q8">
        <v>4</v>
      </c>
      <c r="R8">
        <v>7</v>
      </c>
      <c r="S8">
        <v>3</v>
      </c>
      <c r="T8" t="s">
        <v>115</v>
      </c>
      <c r="U8">
        <v>0</v>
      </c>
      <c r="V8">
        <v>269</v>
      </c>
      <c r="W8">
        <v>1036</v>
      </c>
    </row>
    <row r="9" spans="1:23" x14ac:dyDescent="0.25">
      <c r="A9" t="s">
        <v>89</v>
      </c>
      <c r="B9" t="s">
        <v>90</v>
      </c>
      <c r="C9" s="5">
        <v>43160</v>
      </c>
      <c r="D9">
        <v>589</v>
      </c>
      <c r="E9">
        <v>317</v>
      </c>
      <c r="F9">
        <v>39</v>
      </c>
      <c r="G9">
        <v>0</v>
      </c>
      <c r="H9">
        <v>0</v>
      </c>
      <c r="I9">
        <v>945</v>
      </c>
      <c r="J9">
        <v>4</v>
      </c>
      <c r="K9">
        <v>6</v>
      </c>
      <c r="L9">
        <v>10</v>
      </c>
      <c r="M9">
        <v>34</v>
      </c>
      <c r="N9">
        <v>83</v>
      </c>
      <c r="O9">
        <v>49</v>
      </c>
      <c r="P9">
        <v>24</v>
      </c>
      <c r="Q9">
        <v>4</v>
      </c>
      <c r="R9">
        <v>6</v>
      </c>
      <c r="S9">
        <v>2</v>
      </c>
      <c r="T9" t="s">
        <v>116</v>
      </c>
      <c r="U9">
        <v>0</v>
      </c>
      <c r="V9">
        <v>356</v>
      </c>
      <c r="W9">
        <v>945</v>
      </c>
    </row>
    <row r="10" spans="1:23" x14ac:dyDescent="0.25">
      <c r="A10" t="s">
        <v>89</v>
      </c>
      <c r="B10" t="s">
        <v>90</v>
      </c>
      <c r="C10" s="5">
        <v>43191</v>
      </c>
      <c r="D10">
        <v>617</v>
      </c>
      <c r="E10">
        <v>326</v>
      </c>
      <c r="F10">
        <v>47</v>
      </c>
      <c r="G10">
        <v>4</v>
      </c>
      <c r="H10">
        <v>0</v>
      </c>
      <c r="I10">
        <v>994</v>
      </c>
      <c r="J10">
        <v>6</v>
      </c>
      <c r="K10">
        <v>13</v>
      </c>
      <c r="L10">
        <v>23</v>
      </c>
      <c r="M10">
        <v>38</v>
      </c>
      <c r="N10">
        <v>95</v>
      </c>
      <c r="O10">
        <v>57</v>
      </c>
      <c r="P10">
        <v>15</v>
      </c>
      <c r="Q10">
        <v>10</v>
      </c>
      <c r="R10">
        <v>13</v>
      </c>
      <c r="S10">
        <v>7</v>
      </c>
      <c r="T10" t="s">
        <v>117</v>
      </c>
      <c r="U10">
        <v>4</v>
      </c>
      <c r="V10">
        <v>377</v>
      </c>
      <c r="W10">
        <v>990</v>
      </c>
    </row>
    <row r="11" spans="1:23" x14ac:dyDescent="0.25">
      <c r="A11" t="s">
        <v>89</v>
      </c>
      <c r="B11" t="s">
        <v>90</v>
      </c>
      <c r="C11" s="5">
        <v>43221</v>
      </c>
      <c r="D11">
        <v>718</v>
      </c>
      <c r="E11">
        <v>243</v>
      </c>
      <c r="F11">
        <v>28</v>
      </c>
      <c r="G11">
        <v>0</v>
      </c>
      <c r="H11">
        <v>0</v>
      </c>
      <c r="I11">
        <v>989</v>
      </c>
      <c r="J11">
        <v>2</v>
      </c>
      <c r="K11">
        <v>5</v>
      </c>
      <c r="L11">
        <v>12</v>
      </c>
      <c r="M11">
        <v>20</v>
      </c>
      <c r="N11">
        <v>33</v>
      </c>
      <c r="O11">
        <v>13</v>
      </c>
      <c r="P11">
        <v>8</v>
      </c>
      <c r="Q11">
        <v>7</v>
      </c>
      <c r="R11">
        <v>5</v>
      </c>
      <c r="S11">
        <v>3</v>
      </c>
      <c r="T11" t="s">
        <v>118</v>
      </c>
      <c r="U11">
        <v>0</v>
      </c>
      <c r="V11">
        <v>271</v>
      </c>
      <c r="W11">
        <v>989</v>
      </c>
    </row>
    <row r="12" spans="1:23" x14ac:dyDescent="0.25">
      <c r="A12" t="s">
        <v>89</v>
      </c>
      <c r="B12" t="s">
        <v>90</v>
      </c>
      <c r="C12" s="5">
        <v>43252</v>
      </c>
      <c r="D12">
        <v>949</v>
      </c>
      <c r="E12">
        <v>270</v>
      </c>
      <c r="F12">
        <v>42</v>
      </c>
      <c r="G12">
        <v>0</v>
      </c>
      <c r="H12">
        <v>0</v>
      </c>
      <c r="I12">
        <v>1261</v>
      </c>
      <c r="J12">
        <v>2</v>
      </c>
      <c r="K12">
        <v>4</v>
      </c>
      <c r="L12">
        <v>7</v>
      </c>
      <c r="M12">
        <v>30</v>
      </c>
      <c r="N12">
        <v>49</v>
      </c>
      <c r="O12">
        <v>19</v>
      </c>
      <c r="P12">
        <v>23</v>
      </c>
      <c r="Q12">
        <v>3</v>
      </c>
      <c r="R12">
        <v>4</v>
      </c>
      <c r="S12">
        <v>2</v>
      </c>
      <c r="T12" t="s">
        <v>119</v>
      </c>
      <c r="U12">
        <v>0</v>
      </c>
      <c r="V12">
        <v>312</v>
      </c>
      <c r="W12">
        <v>1261</v>
      </c>
    </row>
    <row r="13" spans="1:23" x14ac:dyDescent="0.25">
      <c r="A13" t="s">
        <v>89</v>
      </c>
      <c r="B13" t="s">
        <v>90</v>
      </c>
      <c r="C13" s="5">
        <v>43282</v>
      </c>
      <c r="D13">
        <v>348</v>
      </c>
      <c r="E13">
        <v>296</v>
      </c>
      <c r="F13">
        <v>17</v>
      </c>
      <c r="G13">
        <v>0</v>
      </c>
      <c r="H13">
        <v>0</v>
      </c>
      <c r="I13">
        <v>661</v>
      </c>
      <c r="J13">
        <v>8</v>
      </c>
      <c r="K13">
        <v>15</v>
      </c>
      <c r="L13">
        <v>39</v>
      </c>
      <c r="M13">
        <v>60</v>
      </c>
      <c r="N13">
        <v>75</v>
      </c>
      <c r="O13">
        <v>15</v>
      </c>
      <c r="P13">
        <v>21</v>
      </c>
      <c r="Q13">
        <v>24</v>
      </c>
      <c r="R13">
        <v>15</v>
      </c>
      <c r="S13">
        <v>7</v>
      </c>
      <c r="T13" t="s">
        <v>120</v>
      </c>
      <c r="U13">
        <v>0</v>
      </c>
      <c r="V13">
        <v>313</v>
      </c>
      <c r="W13">
        <v>661</v>
      </c>
    </row>
    <row r="14" spans="1:23" x14ac:dyDescent="0.25">
      <c r="A14" t="s">
        <v>91</v>
      </c>
      <c r="B14" t="s">
        <v>92</v>
      </c>
      <c r="C14" s="5">
        <v>42948</v>
      </c>
      <c r="D14">
        <v>624</v>
      </c>
      <c r="E14">
        <v>363</v>
      </c>
      <c r="F14">
        <v>120</v>
      </c>
      <c r="G14">
        <v>1</v>
      </c>
      <c r="H14">
        <v>0</v>
      </c>
      <c r="I14">
        <v>1108</v>
      </c>
      <c r="J14">
        <v>2</v>
      </c>
      <c r="K14">
        <v>6</v>
      </c>
      <c r="L14">
        <v>13</v>
      </c>
      <c r="M14">
        <v>43</v>
      </c>
      <c r="N14">
        <v>87</v>
      </c>
      <c r="O14">
        <v>44</v>
      </c>
      <c r="P14">
        <v>30</v>
      </c>
      <c r="Q14">
        <v>7</v>
      </c>
      <c r="R14">
        <v>6</v>
      </c>
      <c r="S14">
        <v>4</v>
      </c>
      <c r="T14" t="s">
        <v>121</v>
      </c>
      <c r="U14">
        <v>1</v>
      </c>
      <c r="V14">
        <v>484</v>
      </c>
      <c r="W14">
        <v>1107</v>
      </c>
    </row>
    <row r="15" spans="1:23" x14ac:dyDescent="0.25">
      <c r="A15" t="s">
        <v>91</v>
      </c>
      <c r="B15" t="s">
        <v>92</v>
      </c>
      <c r="C15" s="5">
        <v>42979</v>
      </c>
      <c r="D15">
        <v>827</v>
      </c>
      <c r="E15">
        <v>401</v>
      </c>
      <c r="F15">
        <v>146</v>
      </c>
      <c r="G15">
        <v>0</v>
      </c>
      <c r="H15">
        <v>0</v>
      </c>
      <c r="I15">
        <v>1374</v>
      </c>
      <c r="J15">
        <v>3</v>
      </c>
      <c r="K15">
        <v>7</v>
      </c>
      <c r="L15">
        <v>15</v>
      </c>
      <c r="M15">
        <v>40</v>
      </c>
      <c r="N15">
        <v>64</v>
      </c>
      <c r="O15">
        <v>24</v>
      </c>
      <c r="P15">
        <v>25</v>
      </c>
      <c r="Q15">
        <v>8</v>
      </c>
      <c r="R15">
        <v>7</v>
      </c>
      <c r="S15">
        <v>4</v>
      </c>
      <c r="T15" t="s">
        <v>122</v>
      </c>
      <c r="U15">
        <v>0</v>
      </c>
      <c r="V15">
        <v>547</v>
      </c>
      <c r="W15">
        <v>1374</v>
      </c>
    </row>
    <row r="16" spans="1:23" x14ac:dyDescent="0.25">
      <c r="A16" t="s">
        <v>91</v>
      </c>
      <c r="B16" t="s">
        <v>92</v>
      </c>
      <c r="C16" s="5">
        <v>43009</v>
      </c>
      <c r="D16">
        <v>1084</v>
      </c>
      <c r="E16">
        <v>526</v>
      </c>
      <c r="F16">
        <v>179</v>
      </c>
      <c r="G16">
        <v>1</v>
      </c>
      <c r="H16">
        <v>0</v>
      </c>
      <c r="I16">
        <v>1790</v>
      </c>
      <c r="J16">
        <v>3</v>
      </c>
      <c r="K16">
        <v>11</v>
      </c>
      <c r="L16">
        <v>17</v>
      </c>
      <c r="M16">
        <v>28</v>
      </c>
      <c r="N16">
        <v>56</v>
      </c>
      <c r="O16">
        <v>28</v>
      </c>
      <c r="P16">
        <v>11</v>
      </c>
      <c r="Q16">
        <v>6</v>
      </c>
      <c r="R16">
        <v>11</v>
      </c>
      <c r="S16">
        <v>8</v>
      </c>
      <c r="T16" t="s">
        <v>123</v>
      </c>
      <c r="U16">
        <v>1</v>
      </c>
      <c r="V16">
        <v>706</v>
      </c>
      <c r="W16">
        <v>1789</v>
      </c>
    </row>
    <row r="17" spans="1:23" x14ac:dyDescent="0.25">
      <c r="A17" t="s">
        <v>91</v>
      </c>
      <c r="B17" t="s">
        <v>92</v>
      </c>
      <c r="C17" s="5">
        <v>43040</v>
      </c>
      <c r="D17">
        <v>484</v>
      </c>
      <c r="E17">
        <v>236</v>
      </c>
      <c r="F17">
        <v>99</v>
      </c>
      <c r="G17">
        <v>4</v>
      </c>
      <c r="H17">
        <v>0</v>
      </c>
      <c r="I17">
        <v>823</v>
      </c>
      <c r="J17">
        <v>1</v>
      </c>
      <c r="K17">
        <v>4</v>
      </c>
      <c r="L17">
        <v>10</v>
      </c>
      <c r="M17">
        <v>22</v>
      </c>
      <c r="N17">
        <v>38</v>
      </c>
      <c r="O17">
        <v>16</v>
      </c>
      <c r="P17">
        <v>12</v>
      </c>
      <c r="Q17">
        <v>6</v>
      </c>
      <c r="R17">
        <v>4</v>
      </c>
      <c r="S17">
        <v>3</v>
      </c>
      <c r="T17" t="s">
        <v>124</v>
      </c>
      <c r="U17">
        <v>4</v>
      </c>
      <c r="V17">
        <v>339</v>
      </c>
      <c r="W17">
        <v>819</v>
      </c>
    </row>
    <row r="18" spans="1:23" x14ac:dyDescent="0.25">
      <c r="A18" t="s">
        <v>91</v>
      </c>
      <c r="B18" t="s">
        <v>92</v>
      </c>
      <c r="C18" s="5">
        <v>43070</v>
      </c>
      <c r="D18">
        <v>532</v>
      </c>
      <c r="E18">
        <v>219</v>
      </c>
      <c r="F18">
        <v>53</v>
      </c>
      <c r="G18">
        <v>0</v>
      </c>
      <c r="H18">
        <v>0</v>
      </c>
      <c r="I18">
        <v>804</v>
      </c>
      <c r="J18">
        <v>2</v>
      </c>
      <c r="K18">
        <v>6</v>
      </c>
      <c r="L18">
        <v>10</v>
      </c>
      <c r="M18">
        <v>17</v>
      </c>
      <c r="N18">
        <v>32</v>
      </c>
      <c r="O18">
        <v>15</v>
      </c>
      <c r="P18">
        <v>7</v>
      </c>
      <c r="Q18">
        <v>4</v>
      </c>
      <c r="R18">
        <v>6</v>
      </c>
      <c r="S18">
        <v>4</v>
      </c>
      <c r="T18" t="s">
        <v>125</v>
      </c>
      <c r="U18">
        <v>0</v>
      </c>
      <c r="V18">
        <v>272</v>
      </c>
      <c r="W18">
        <v>804</v>
      </c>
    </row>
    <row r="19" spans="1:23" x14ac:dyDescent="0.25">
      <c r="A19" t="s">
        <v>91</v>
      </c>
      <c r="B19" t="s">
        <v>92</v>
      </c>
      <c r="C19" s="5">
        <v>43101</v>
      </c>
      <c r="D19">
        <v>762</v>
      </c>
      <c r="E19">
        <v>372</v>
      </c>
      <c r="F19">
        <v>142</v>
      </c>
      <c r="G19">
        <v>0</v>
      </c>
      <c r="H19">
        <v>0</v>
      </c>
      <c r="I19">
        <v>1276</v>
      </c>
      <c r="J19">
        <v>5</v>
      </c>
      <c r="K19">
        <v>10</v>
      </c>
      <c r="L19">
        <v>16</v>
      </c>
      <c r="M19">
        <v>26.5</v>
      </c>
      <c r="N19">
        <v>49</v>
      </c>
      <c r="O19">
        <v>22.5</v>
      </c>
      <c r="P19">
        <v>10.5</v>
      </c>
      <c r="Q19">
        <v>6</v>
      </c>
      <c r="R19">
        <v>10</v>
      </c>
      <c r="S19">
        <v>5</v>
      </c>
      <c r="T19" t="s">
        <v>126</v>
      </c>
      <c r="U19">
        <v>0</v>
      </c>
      <c r="V19">
        <v>514</v>
      </c>
      <c r="W19">
        <v>1276</v>
      </c>
    </row>
    <row r="20" spans="1:23" x14ac:dyDescent="0.25">
      <c r="A20" t="s">
        <v>91</v>
      </c>
      <c r="B20" t="s">
        <v>92</v>
      </c>
      <c r="C20" s="5">
        <v>43132</v>
      </c>
      <c r="D20">
        <v>689</v>
      </c>
      <c r="E20">
        <v>480</v>
      </c>
      <c r="F20">
        <v>106</v>
      </c>
      <c r="G20">
        <v>0</v>
      </c>
      <c r="H20">
        <v>0</v>
      </c>
      <c r="I20">
        <v>1275</v>
      </c>
      <c r="J20">
        <v>3</v>
      </c>
      <c r="K20">
        <v>8</v>
      </c>
      <c r="L20">
        <v>18</v>
      </c>
      <c r="M20">
        <v>48</v>
      </c>
      <c r="N20">
        <v>72</v>
      </c>
      <c r="O20">
        <v>24</v>
      </c>
      <c r="P20">
        <v>30</v>
      </c>
      <c r="Q20">
        <v>10</v>
      </c>
      <c r="R20">
        <v>8</v>
      </c>
      <c r="S20">
        <v>5</v>
      </c>
      <c r="T20" t="s">
        <v>127</v>
      </c>
      <c r="U20">
        <v>0</v>
      </c>
      <c r="V20">
        <v>586</v>
      </c>
      <c r="W20">
        <v>1275</v>
      </c>
    </row>
    <row r="21" spans="1:23" x14ac:dyDescent="0.25">
      <c r="A21" t="s">
        <v>91</v>
      </c>
      <c r="B21" t="s">
        <v>92</v>
      </c>
      <c r="C21" s="5">
        <v>43160</v>
      </c>
      <c r="D21">
        <v>925</v>
      </c>
      <c r="E21">
        <v>428</v>
      </c>
      <c r="F21">
        <v>142</v>
      </c>
      <c r="G21">
        <v>0</v>
      </c>
      <c r="H21">
        <v>0</v>
      </c>
      <c r="I21">
        <v>1495</v>
      </c>
      <c r="J21">
        <v>2</v>
      </c>
      <c r="K21">
        <v>7</v>
      </c>
      <c r="L21">
        <v>17</v>
      </c>
      <c r="M21">
        <v>32</v>
      </c>
      <c r="N21">
        <v>433</v>
      </c>
      <c r="O21">
        <v>401</v>
      </c>
      <c r="P21">
        <v>15</v>
      </c>
      <c r="Q21">
        <v>10</v>
      </c>
      <c r="R21">
        <v>7</v>
      </c>
      <c r="S21">
        <v>5</v>
      </c>
      <c r="T21" t="s">
        <v>128</v>
      </c>
      <c r="U21">
        <v>0</v>
      </c>
      <c r="V21">
        <v>570</v>
      </c>
      <c r="W21">
        <v>1495</v>
      </c>
    </row>
    <row r="22" spans="1:23" x14ac:dyDescent="0.25">
      <c r="A22" t="s">
        <v>91</v>
      </c>
      <c r="B22" t="s">
        <v>92</v>
      </c>
      <c r="C22" s="5">
        <v>43191</v>
      </c>
      <c r="D22">
        <v>664</v>
      </c>
      <c r="E22">
        <v>375</v>
      </c>
      <c r="F22">
        <v>130</v>
      </c>
      <c r="G22">
        <v>0</v>
      </c>
      <c r="H22">
        <v>0</v>
      </c>
      <c r="I22">
        <v>1169</v>
      </c>
      <c r="J22">
        <v>2</v>
      </c>
      <c r="K22">
        <v>6</v>
      </c>
      <c r="L22">
        <v>10</v>
      </c>
      <c r="M22">
        <v>15</v>
      </c>
      <c r="N22">
        <v>25</v>
      </c>
      <c r="O22">
        <v>10</v>
      </c>
      <c r="P22">
        <v>5</v>
      </c>
      <c r="Q22">
        <v>4</v>
      </c>
      <c r="R22">
        <v>6</v>
      </c>
      <c r="S22">
        <v>4</v>
      </c>
      <c r="T22" t="s">
        <v>129</v>
      </c>
      <c r="U22">
        <v>0</v>
      </c>
      <c r="V22">
        <v>505</v>
      </c>
      <c r="W22">
        <v>1169</v>
      </c>
    </row>
    <row r="23" spans="1:23" x14ac:dyDescent="0.25">
      <c r="A23" t="s">
        <v>91</v>
      </c>
      <c r="B23" t="s">
        <v>92</v>
      </c>
      <c r="C23" s="5">
        <v>43221</v>
      </c>
      <c r="D23">
        <v>490</v>
      </c>
      <c r="E23">
        <v>226</v>
      </c>
      <c r="F23">
        <v>102</v>
      </c>
      <c r="G23">
        <v>4</v>
      </c>
      <c r="H23">
        <v>1</v>
      </c>
      <c r="I23">
        <v>823</v>
      </c>
      <c r="J23">
        <v>3</v>
      </c>
      <c r="K23">
        <v>6</v>
      </c>
      <c r="L23">
        <v>10</v>
      </c>
      <c r="M23">
        <v>20</v>
      </c>
      <c r="N23">
        <v>59</v>
      </c>
      <c r="O23">
        <v>39</v>
      </c>
      <c r="P23">
        <v>10</v>
      </c>
      <c r="Q23">
        <v>4</v>
      </c>
      <c r="R23">
        <v>6</v>
      </c>
      <c r="S23">
        <v>3</v>
      </c>
      <c r="T23" t="s">
        <v>130</v>
      </c>
      <c r="U23">
        <v>5</v>
      </c>
      <c r="V23">
        <v>333</v>
      </c>
      <c r="W23">
        <v>818</v>
      </c>
    </row>
    <row r="24" spans="1:23" x14ac:dyDescent="0.25">
      <c r="A24" t="s">
        <v>91</v>
      </c>
      <c r="B24" t="s">
        <v>92</v>
      </c>
      <c r="C24" s="5">
        <v>43252</v>
      </c>
      <c r="D24">
        <v>560</v>
      </c>
      <c r="E24">
        <v>314</v>
      </c>
      <c r="F24">
        <v>94</v>
      </c>
      <c r="G24">
        <v>0</v>
      </c>
      <c r="H24">
        <v>0</v>
      </c>
      <c r="I24">
        <v>968</v>
      </c>
      <c r="J24">
        <v>2</v>
      </c>
      <c r="K24">
        <v>6</v>
      </c>
      <c r="L24">
        <v>11</v>
      </c>
      <c r="M24">
        <v>20</v>
      </c>
      <c r="N24">
        <v>39</v>
      </c>
      <c r="O24">
        <v>19</v>
      </c>
      <c r="P24">
        <v>9</v>
      </c>
      <c r="Q24">
        <v>5</v>
      </c>
      <c r="R24">
        <v>6</v>
      </c>
      <c r="S24">
        <v>4</v>
      </c>
      <c r="T24" t="s">
        <v>131</v>
      </c>
      <c r="U24">
        <v>0</v>
      </c>
      <c r="V24">
        <v>408</v>
      </c>
      <c r="W24">
        <v>968</v>
      </c>
    </row>
    <row r="25" spans="1:23" x14ac:dyDescent="0.25">
      <c r="A25" t="s">
        <v>91</v>
      </c>
      <c r="B25" t="s">
        <v>92</v>
      </c>
      <c r="C25" s="5">
        <v>43282</v>
      </c>
      <c r="D25">
        <v>885</v>
      </c>
      <c r="E25">
        <v>461</v>
      </c>
      <c r="F25">
        <v>173</v>
      </c>
      <c r="G25">
        <v>0</v>
      </c>
      <c r="H25">
        <v>0</v>
      </c>
      <c r="I25">
        <v>1519</v>
      </c>
      <c r="J25">
        <v>3</v>
      </c>
      <c r="K25">
        <v>7</v>
      </c>
      <c r="L25">
        <v>13</v>
      </c>
      <c r="M25">
        <v>23</v>
      </c>
      <c r="N25">
        <v>60</v>
      </c>
      <c r="O25">
        <v>37</v>
      </c>
      <c r="P25">
        <v>10</v>
      </c>
      <c r="Q25">
        <v>6</v>
      </c>
      <c r="R25">
        <v>7</v>
      </c>
      <c r="S25">
        <v>4</v>
      </c>
      <c r="T25" t="s">
        <v>132</v>
      </c>
      <c r="U25">
        <v>0</v>
      </c>
      <c r="V25">
        <v>634</v>
      </c>
      <c r="W25">
        <v>1519</v>
      </c>
    </row>
    <row r="26" spans="1:23" x14ac:dyDescent="0.25">
      <c r="A26" t="s">
        <v>93</v>
      </c>
      <c r="B26" t="s">
        <v>94</v>
      </c>
      <c r="C26" s="5">
        <v>42948</v>
      </c>
      <c r="D26">
        <v>1325</v>
      </c>
      <c r="E26">
        <v>262</v>
      </c>
      <c r="F26">
        <v>123</v>
      </c>
      <c r="G26">
        <v>4</v>
      </c>
      <c r="H26">
        <v>0</v>
      </c>
      <c r="I26">
        <v>1714</v>
      </c>
      <c r="J26">
        <v>2</v>
      </c>
      <c r="K26">
        <v>6</v>
      </c>
      <c r="L26">
        <v>22</v>
      </c>
      <c r="M26">
        <v>103</v>
      </c>
      <c r="N26">
        <v>419</v>
      </c>
      <c r="O26">
        <v>316</v>
      </c>
      <c r="P26">
        <v>81</v>
      </c>
      <c r="Q26">
        <v>16</v>
      </c>
      <c r="R26">
        <v>6</v>
      </c>
      <c r="S26">
        <v>4</v>
      </c>
      <c r="T26" t="s">
        <v>133</v>
      </c>
      <c r="U26">
        <v>4</v>
      </c>
      <c r="V26">
        <v>389</v>
      </c>
      <c r="W26">
        <v>1710</v>
      </c>
    </row>
    <row r="27" spans="1:23" x14ac:dyDescent="0.25">
      <c r="A27" t="s">
        <v>93</v>
      </c>
      <c r="B27" t="s">
        <v>94</v>
      </c>
      <c r="C27" s="5">
        <v>42979</v>
      </c>
      <c r="D27">
        <v>1473</v>
      </c>
      <c r="E27">
        <v>359</v>
      </c>
      <c r="F27">
        <v>192</v>
      </c>
      <c r="G27">
        <v>3</v>
      </c>
      <c r="H27">
        <v>1</v>
      </c>
      <c r="I27">
        <v>2028</v>
      </c>
      <c r="J27">
        <v>2</v>
      </c>
      <c r="K27">
        <v>8</v>
      </c>
      <c r="L27">
        <v>29</v>
      </c>
      <c r="M27">
        <v>140.5</v>
      </c>
      <c r="N27">
        <v>400</v>
      </c>
      <c r="O27">
        <v>259.5</v>
      </c>
      <c r="P27">
        <v>111.5</v>
      </c>
      <c r="Q27">
        <v>21</v>
      </c>
      <c r="R27">
        <v>8</v>
      </c>
      <c r="S27">
        <v>6</v>
      </c>
      <c r="T27" t="s">
        <v>134</v>
      </c>
      <c r="U27">
        <v>4</v>
      </c>
      <c r="V27">
        <v>555</v>
      </c>
      <c r="W27">
        <v>2024</v>
      </c>
    </row>
    <row r="28" spans="1:23" x14ac:dyDescent="0.25">
      <c r="A28" t="s">
        <v>93</v>
      </c>
      <c r="B28" t="s">
        <v>94</v>
      </c>
      <c r="C28" s="5">
        <v>43009</v>
      </c>
      <c r="D28">
        <v>1621</v>
      </c>
      <c r="E28">
        <v>312</v>
      </c>
      <c r="F28">
        <v>193</v>
      </c>
      <c r="G28">
        <v>3</v>
      </c>
      <c r="H28">
        <v>1</v>
      </c>
      <c r="I28">
        <v>2130</v>
      </c>
      <c r="J28">
        <v>2</v>
      </c>
      <c r="K28">
        <v>6</v>
      </c>
      <c r="L28">
        <v>25.5</v>
      </c>
      <c r="M28">
        <v>104</v>
      </c>
      <c r="N28">
        <v>542</v>
      </c>
      <c r="O28">
        <v>438</v>
      </c>
      <c r="P28">
        <v>78.5</v>
      </c>
      <c r="Q28">
        <v>19.5</v>
      </c>
      <c r="R28">
        <v>6</v>
      </c>
      <c r="S28">
        <v>4</v>
      </c>
      <c r="T28" t="s">
        <v>135</v>
      </c>
      <c r="U28">
        <v>4</v>
      </c>
      <c r="V28">
        <v>509</v>
      </c>
      <c r="W28">
        <v>2126</v>
      </c>
    </row>
    <row r="29" spans="1:23" x14ac:dyDescent="0.25">
      <c r="A29" t="s">
        <v>93</v>
      </c>
      <c r="B29" t="s">
        <v>94</v>
      </c>
      <c r="C29" s="5">
        <v>43040</v>
      </c>
      <c r="D29">
        <v>1581</v>
      </c>
      <c r="E29">
        <v>306</v>
      </c>
      <c r="F29">
        <v>178</v>
      </c>
      <c r="G29">
        <v>4</v>
      </c>
      <c r="H29">
        <v>6</v>
      </c>
      <c r="I29">
        <v>2075</v>
      </c>
      <c r="J29">
        <v>2</v>
      </c>
      <c r="K29">
        <v>7</v>
      </c>
      <c r="L29">
        <v>24</v>
      </c>
      <c r="M29">
        <v>98</v>
      </c>
      <c r="N29">
        <v>405</v>
      </c>
      <c r="O29">
        <v>307</v>
      </c>
      <c r="P29">
        <v>74</v>
      </c>
      <c r="Q29">
        <v>17</v>
      </c>
      <c r="R29">
        <v>7</v>
      </c>
      <c r="S29">
        <v>5</v>
      </c>
      <c r="T29" t="s">
        <v>136</v>
      </c>
      <c r="U29">
        <v>10</v>
      </c>
      <c r="V29">
        <v>494</v>
      </c>
      <c r="W29">
        <v>2065</v>
      </c>
    </row>
    <row r="30" spans="1:23" x14ac:dyDescent="0.25">
      <c r="A30" t="s">
        <v>93</v>
      </c>
      <c r="B30" t="s">
        <v>94</v>
      </c>
      <c r="C30" s="5">
        <v>43070</v>
      </c>
      <c r="D30">
        <v>1372</v>
      </c>
      <c r="E30">
        <v>255</v>
      </c>
      <c r="F30">
        <v>149</v>
      </c>
      <c r="G30">
        <v>4</v>
      </c>
      <c r="H30">
        <v>1</v>
      </c>
      <c r="I30">
        <v>1781</v>
      </c>
      <c r="J30">
        <v>2</v>
      </c>
      <c r="K30">
        <v>8</v>
      </c>
      <c r="L30">
        <v>25</v>
      </c>
      <c r="M30">
        <v>113</v>
      </c>
      <c r="N30">
        <v>401</v>
      </c>
      <c r="O30">
        <v>288</v>
      </c>
      <c r="P30">
        <v>88</v>
      </c>
      <c r="Q30">
        <v>17</v>
      </c>
      <c r="R30">
        <v>8</v>
      </c>
      <c r="S30">
        <v>6</v>
      </c>
      <c r="T30" t="s">
        <v>137</v>
      </c>
      <c r="U30">
        <v>5</v>
      </c>
      <c r="V30">
        <v>409</v>
      </c>
      <c r="W30">
        <v>1776</v>
      </c>
    </row>
    <row r="31" spans="1:23" x14ac:dyDescent="0.25">
      <c r="A31" t="s">
        <v>93</v>
      </c>
      <c r="B31" t="s">
        <v>94</v>
      </c>
      <c r="C31" s="5">
        <v>43101</v>
      </c>
      <c r="D31">
        <v>1537</v>
      </c>
      <c r="E31">
        <v>258</v>
      </c>
      <c r="F31">
        <v>146</v>
      </c>
      <c r="G31">
        <v>1</v>
      </c>
      <c r="H31">
        <v>2</v>
      </c>
      <c r="I31">
        <v>1944</v>
      </c>
      <c r="J31">
        <v>2</v>
      </c>
      <c r="K31">
        <v>7</v>
      </c>
      <c r="L31">
        <v>24</v>
      </c>
      <c r="M31">
        <v>88</v>
      </c>
      <c r="N31">
        <v>332</v>
      </c>
      <c r="O31">
        <v>244</v>
      </c>
      <c r="P31">
        <v>64</v>
      </c>
      <c r="Q31">
        <v>17</v>
      </c>
      <c r="R31">
        <v>7</v>
      </c>
      <c r="S31">
        <v>5</v>
      </c>
      <c r="T31" t="s">
        <v>138</v>
      </c>
      <c r="U31">
        <v>3</v>
      </c>
      <c r="V31">
        <v>407</v>
      </c>
      <c r="W31">
        <v>1941</v>
      </c>
    </row>
    <row r="32" spans="1:23" x14ac:dyDescent="0.25">
      <c r="A32" t="s">
        <v>93</v>
      </c>
      <c r="B32" t="s">
        <v>94</v>
      </c>
      <c r="C32" s="5">
        <v>43132</v>
      </c>
      <c r="D32">
        <v>1302</v>
      </c>
      <c r="E32">
        <v>275</v>
      </c>
      <c r="F32">
        <v>155</v>
      </c>
      <c r="G32">
        <v>2</v>
      </c>
      <c r="H32">
        <v>1</v>
      </c>
      <c r="I32">
        <v>1735</v>
      </c>
      <c r="J32">
        <v>2</v>
      </c>
      <c r="K32">
        <v>6</v>
      </c>
      <c r="L32">
        <v>20</v>
      </c>
      <c r="M32">
        <v>64</v>
      </c>
      <c r="N32">
        <v>278</v>
      </c>
      <c r="O32">
        <v>214</v>
      </c>
      <c r="P32">
        <v>44</v>
      </c>
      <c r="Q32">
        <v>14</v>
      </c>
      <c r="R32">
        <v>6</v>
      </c>
      <c r="S32">
        <v>4</v>
      </c>
      <c r="T32" t="s">
        <v>139</v>
      </c>
      <c r="U32">
        <v>3</v>
      </c>
      <c r="V32">
        <v>433</v>
      </c>
      <c r="W32">
        <v>1732</v>
      </c>
    </row>
    <row r="33" spans="1:23" x14ac:dyDescent="0.25">
      <c r="A33" t="s">
        <v>93</v>
      </c>
      <c r="B33" t="s">
        <v>94</v>
      </c>
      <c r="C33" s="5">
        <v>43160</v>
      </c>
      <c r="D33">
        <v>1303</v>
      </c>
      <c r="E33">
        <v>246</v>
      </c>
      <c r="F33">
        <v>209</v>
      </c>
      <c r="G33">
        <v>3</v>
      </c>
      <c r="H33">
        <v>0</v>
      </c>
      <c r="I33">
        <v>1761</v>
      </c>
      <c r="J33">
        <v>2</v>
      </c>
      <c r="K33">
        <v>6</v>
      </c>
      <c r="L33">
        <v>22</v>
      </c>
      <c r="M33">
        <v>76</v>
      </c>
      <c r="N33">
        <v>286</v>
      </c>
      <c r="O33">
        <v>210</v>
      </c>
      <c r="P33">
        <v>54</v>
      </c>
      <c r="Q33">
        <v>16</v>
      </c>
      <c r="R33">
        <v>6</v>
      </c>
      <c r="S33">
        <v>4</v>
      </c>
      <c r="T33" t="s">
        <v>140</v>
      </c>
      <c r="U33">
        <v>3</v>
      </c>
      <c r="V33">
        <v>458</v>
      </c>
      <c r="W33">
        <v>1758</v>
      </c>
    </row>
    <row r="34" spans="1:23" x14ac:dyDescent="0.25">
      <c r="A34" t="s">
        <v>93</v>
      </c>
      <c r="B34" t="s">
        <v>94</v>
      </c>
      <c r="C34" s="5">
        <v>43191</v>
      </c>
      <c r="D34">
        <v>1697</v>
      </c>
      <c r="E34">
        <v>424</v>
      </c>
      <c r="F34">
        <v>193</v>
      </c>
      <c r="G34">
        <v>101</v>
      </c>
      <c r="H34">
        <v>1</v>
      </c>
      <c r="I34">
        <v>2416</v>
      </c>
      <c r="J34">
        <v>2</v>
      </c>
      <c r="K34">
        <v>7</v>
      </c>
      <c r="L34">
        <v>26</v>
      </c>
      <c r="M34">
        <v>85</v>
      </c>
      <c r="N34">
        <v>272</v>
      </c>
      <c r="O34">
        <v>187</v>
      </c>
      <c r="P34">
        <v>59</v>
      </c>
      <c r="Q34">
        <v>19</v>
      </c>
      <c r="R34">
        <v>7</v>
      </c>
      <c r="S34">
        <v>5</v>
      </c>
      <c r="T34" t="s">
        <v>141</v>
      </c>
      <c r="U34">
        <v>102</v>
      </c>
      <c r="V34">
        <v>719</v>
      </c>
      <c r="W34">
        <v>2314</v>
      </c>
    </row>
    <row r="35" spans="1:23" x14ac:dyDescent="0.25">
      <c r="A35" t="s">
        <v>93</v>
      </c>
      <c r="B35" t="s">
        <v>94</v>
      </c>
      <c r="C35" s="5">
        <v>43221</v>
      </c>
      <c r="D35">
        <v>2061</v>
      </c>
      <c r="E35">
        <v>391</v>
      </c>
      <c r="F35">
        <v>212</v>
      </c>
      <c r="G35">
        <v>30</v>
      </c>
      <c r="H35">
        <v>2</v>
      </c>
      <c r="I35">
        <v>2696</v>
      </c>
      <c r="J35">
        <v>2</v>
      </c>
      <c r="K35">
        <v>8</v>
      </c>
      <c r="L35">
        <v>43</v>
      </c>
      <c r="M35">
        <v>142.5</v>
      </c>
      <c r="N35">
        <v>402</v>
      </c>
      <c r="O35">
        <v>259.5</v>
      </c>
      <c r="P35">
        <v>99.5</v>
      </c>
      <c r="Q35">
        <v>35</v>
      </c>
      <c r="R35">
        <v>8</v>
      </c>
      <c r="S35">
        <v>6</v>
      </c>
      <c r="T35" t="s">
        <v>142</v>
      </c>
      <c r="U35">
        <v>32</v>
      </c>
      <c r="V35">
        <v>635</v>
      </c>
      <c r="W35">
        <v>2664</v>
      </c>
    </row>
    <row r="36" spans="1:23" x14ac:dyDescent="0.25">
      <c r="A36" t="s">
        <v>93</v>
      </c>
      <c r="B36" t="s">
        <v>94</v>
      </c>
      <c r="C36" s="5">
        <v>43252</v>
      </c>
      <c r="D36">
        <v>1616</v>
      </c>
      <c r="E36">
        <v>332</v>
      </c>
      <c r="F36">
        <v>175</v>
      </c>
      <c r="G36">
        <v>32</v>
      </c>
      <c r="H36">
        <v>1</v>
      </c>
      <c r="I36">
        <v>2156</v>
      </c>
      <c r="J36">
        <v>2</v>
      </c>
      <c r="K36">
        <v>7</v>
      </c>
      <c r="L36">
        <v>27</v>
      </c>
      <c r="M36">
        <v>159</v>
      </c>
      <c r="N36">
        <v>503</v>
      </c>
      <c r="O36">
        <v>344</v>
      </c>
      <c r="P36">
        <v>132</v>
      </c>
      <c r="Q36">
        <v>20</v>
      </c>
      <c r="R36">
        <v>7</v>
      </c>
      <c r="S36">
        <v>5</v>
      </c>
      <c r="T36" t="s">
        <v>143</v>
      </c>
      <c r="U36">
        <v>33</v>
      </c>
      <c r="V36">
        <v>540</v>
      </c>
      <c r="W36">
        <v>2123</v>
      </c>
    </row>
    <row r="37" spans="1:23" x14ac:dyDescent="0.25">
      <c r="A37" t="s">
        <v>93</v>
      </c>
      <c r="B37" t="s">
        <v>94</v>
      </c>
      <c r="C37" s="5">
        <v>43282</v>
      </c>
      <c r="D37">
        <v>2075</v>
      </c>
      <c r="E37">
        <v>437</v>
      </c>
      <c r="F37">
        <v>300</v>
      </c>
      <c r="G37">
        <v>33</v>
      </c>
      <c r="H37">
        <v>2</v>
      </c>
      <c r="I37">
        <v>2847</v>
      </c>
      <c r="J37">
        <v>2</v>
      </c>
      <c r="K37">
        <v>10</v>
      </c>
      <c r="L37">
        <v>46</v>
      </c>
      <c r="M37">
        <v>122</v>
      </c>
      <c r="N37">
        <v>318</v>
      </c>
      <c r="O37">
        <v>196</v>
      </c>
      <c r="P37">
        <v>76</v>
      </c>
      <c r="Q37">
        <v>36</v>
      </c>
      <c r="R37">
        <v>10</v>
      </c>
      <c r="S37">
        <v>8</v>
      </c>
      <c r="T37" t="s">
        <v>144</v>
      </c>
      <c r="U37">
        <v>35</v>
      </c>
      <c r="V37">
        <v>772</v>
      </c>
      <c r="W37">
        <v>2812</v>
      </c>
    </row>
    <row r="38" spans="1:23" x14ac:dyDescent="0.25">
      <c r="A38" t="s">
        <v>95</v>
      </c>
      <c r="B38" t="s">
        <v>96</v>
      </c>
      <c r="C38" s="5">
        <v>42948</v>
      </c>
      <c r="D38">
        <v>765</v>
      </c>
      <c r="E38">
        <v>335</v>
      </c>
      <c r="F38">
        <v>49</v>
      </c>
      <c r="G38">
        <v>0</v>
      </c>
      <c r="H38">
        <v>0</v>
      </c>
      <c r="I38">
        <v>1149</v>
      </c>
      <c r="J38">
        <v>5</v>
      </c>
      <c r="K38">
        <v>11</v>
      </c>
      <c r="L38">
        <v>22</v>
      </c>
      <c r="M38">
        <v>43</v>
      </c>
      <c r="N38">
        <v>143</v>
      </c>
      <c r="O38">
        <v>100</v>
      </c>
      <c r="P38">
        <v>21</v>
      </c>
      <c r="Q38">
        <v>11</v>
      </c>
      <c r="R38">
        <v>11</v>
      </c>
      <c r="S38">
        <v>6</v>
      </c>
      <c r="T38" t="s">
        <v>145</v>
      </c>
      <c r="U38">
        <v>0</v>
      </c>
      <c r="V38">
        <v>384</v>
      </c>
      <c r="W38">
        <v>1149</v>
      </c>
    </row>
    <row r="39" spans="1:23" x14ac:dyDescent="0.25">
      <c r="A39" t="s">
        <v>95</v>
      </c>
      <c r="B39" t="s">
        <v>96</v>
      </c>
      <c r="C39" s="5">
        <v>42979</v>
      </c>
      <c r="D39">
        <v>906</v>
      </c>
      <c r="E39">
        <v>455</v>
      </c>
      <c r="F39">
        <v>68</v>
      </c>
      <c r="G39">
        <v>0</v>
      </c>
      <c r="H39">
        <v>0</v>
      </c>
      <c r="I39">
        <v>1429</v>
      </c>
      <c r="J39">
        <v>7</v>
      </c>
      <c r="K39">
        <v>13</v>
      </c>
      <c r="L39">
        <v>23</v>
      </c>
      <c r="M39">
        <v>46</v>
      </c>
      <c r="N39">
        <v>118</v>
      </c>
      <c r="O39">
        <v>72</v>
      </c>
      <c r="P39">
        <v>23</v>
      </c>
      <c r="Q39">
        <v>10</v>
      </c>
      <c r="R39">
        <v>13</v>
      </c>
      <c r="S39">
        <v>6</v>
      </c>
      <c r="T39" t="s">
        <v>146</v>
      </c>
      <c r="U39">
        <v>0</v>
      </c>
      <c r="V39">
        <v>523</v>
      </c>
      <c r="W39">
        <v>1429</v>
      </c>
    </row>
    <row r="40" spans="1:23" x14ac:dyDescent="0.25">
      <c r="A40" t="s">
        <v>95</v>
      </c>
      <c r="B40" t="s">
        <v>96</v>
      </c>
      <c r="C40" s="5">
        <v>43009</v>
      </c>
      <c r="D40">
        <v>836</v>
      </c>
      <c r="E40">
        <v>386</v>
      </c>
      <c r="F40">
        <v>80</v>
      </c>
      <c r="G40">
        <v>0</v>
      </c>
      <c r="H40">
        <v>0</v>
      </c>
      <c r="I40">
        <v>1302</v>
      </c>
      <c r="J40">
        <v>6</v>
      </c>
      <c r="K40">
        <v>12</v>
      </c>
      <c r="L40">
        <v>21</v>
      </c>
      <c r="M40">
        <v>46</v>
      </c>
      <c r="N40">
        <v>159</v>
      </c>
      <c r="O40">
        <v>113</v>
      </c>
      <c r="P40">
        <v>25</v>
      </c>
      <c r="Q40">
        <v>9</v>
      </c>
      <c r="R40">
        <v>12</v>
      </c>
      <c r="S40">
        <v>6</v>
      </c>
      <c r="T40" t="s">
        <v>147</v>
      </c>
      <c r="U40">
        <v>0</v>
      </c>
      <c r="V40">
        <v>466</v>
      </c>
      <c r="W40">
        <v>1302</v>
      </c>
    </row>
    <row r="41" spans="1:23" x14ac:dyDescent="0.25">
      <c r="A41" t="s">
        <v>95</v>
      </c>
      <c r="B41" t="s">
        <v>96</v>
      </c>
      <c r="C41" s="5">
        <v>43040</v>
      </c>
      <c r="D41">
        <v>1329</v>
      </c>
      <c r="E41">
        <v>709</v>
      </c>
      <c r="F41">
        <v>124</v>
      </c>
      <c r="G41">
        <v>29</v>
      </c>
      <c r="H41">
        <v>4</v>
      </c>
      <c r="I41">
        <v>2195</v>
      </c>
      <c r="J41">
        <v>7</v>
      </c>
      <c r="K41">
        <v>14</v>
      </c>
      <c r="L41">
        <v>33</v>
      </c>
      <c r="M41">
        <v>74</v>
      </c>
      <c r="N41">
        <v>155</v>
      </c>
      <c r="O41">
        <v>81</v>
      </c>
      <c r="P41">
        <v>41</v>
      </c>
      <c r="Q41">
        <v>19</v>
      </c>
      <c r="R41">
        <v>14</v>
      </c>
      <c r="S41">
        <v>7</v>
      </c>
      <c r="T41" t="s">
        <v>148</v>
      </c>
      <c r="U41">
        <v>33</v>
      </c>
      <c r="V41">
        <v>866</v>
      </c>
      <c r="W41">
        <v>2162</v>
      </c>
    </row>
    <row r="42" spans="1:23" x14ac:dyDescent="0.25">
      <c r="A42" t="s">
        <v>95</v>
      </c>
      <c r="B42" t="s">
        <v>96</v>
      </c>
      <c r="C42" s="5">
        <v>43070</v>
      </c>
      <c r="D42">
        <v>558</v>
      </c>
      <c r="E42">
        <v>232</v>
      </c>
      <c r="F42">
        <v>42</v>
      </c>
      <c r="G42">
        <v>0</v>
      </c>
      <c r="H42">
        <v>0</v>
      </c>
      <c r="I42">
        <v>832</v>
      </c>
      <c r="J42">
        <v>6</v>
      </c>
      <c r="K42">
        <v>10</v>
      </c>
      <c r="L42">
        <v>23</v>
      </c>
      <c r="M42">
        <v>49</v>
      </c>
      <c r="N42">
        <v>254</v>
      </c>
      <c r="O42">
        <v>205</v>
      </c>
      <c r="P42">
        <v>26</v>
      </c>
      <c r="Q42">
        <v>13</v>
      </c>
      <c r="R42">
        <v>10</v>
      </c>
      <c r="S42">
        <v>4</v>
      </c>
      <c r="T42" t="s">
        <v>149</v>
      </c>
      <c r="U42">
        <v>0</v>
      </c>
      <c r="V42">
        <v>274</v>
      </c>
      <c r="W42">
        <v>832</v>
      </c>
    </row>
    <row r="43" spans="1:23" x14ac:dyDescent="0.25">
      <c r="A43" t="s">
        <v>95</v>
      </c>
      <c r="B43" t="s">
        <v>96</v>
      </c>
      <c r="C43" s="5">
        <v>43101</v>
      </c>
      <c r="D43">
        <v>705</v>
      </c>
      <c r="E43">
        <v>403</v>
      </c>
      <c r="F43">
        <v>68</v>
      </c>
      <c r="G43">
        <v>0</v>
      </c>
      <c r="H43">
        <v>0</v>
      </c>
      <c r="I43">
        <v>1176</v>
      </c>
      <c r="J43">
        <v>9</v>
      </c>
      <c r="K43">
        <v>17</v>
      </c>
      <c r="L43">
        <v>27</v>
      </c>
      <c r="M43">
        <v>46</v>
      </c>
      <c r="N43">
        <v>115</v>
      </c>
      <c r="O43">
        <v>69</v>
      </c>
      <c r="P43">
        <v>19</v>
      </c>
      <c r="Q43">
        <v>10</v>
      </c>
      <c r="R43">
        <v>17</v>
      </c>
      <c r="S43">
        <v>8</v>
      </c>
      <c r="T43" t="s">
        <v>150</v>
      </c>
      <c r="U43">
        <v>0</v>
      </c>
      <c r="V43">
        <v>471</v>
      </c>
      <c r="W43">
        <v>1176</v>
      </c>
    </row>
    <row r="44" spans="1:23" x14ac:dyDescent="0.25">
      <c r="A44" t="s">
        <v>95</v>
      </c>
      <c r="B44" t="s">
        <v>96</v>
      </c>
      <c r="C44" s="5">
        <v>43132</v>
      </c>
      <c r="D44">
        <v>1093</v>
      </c>
      <c r="E44">
        <v>608</v>
      </c>
      <c r="F44">
        <v>135</v>
      </c>
      <c r="G44">
        <v>0</v>
      </c>
      <c r="H44">
        <v>0</v>
      </c>
      <c r="I44">
        <v>1836</v>
      </c>
      <c r="J44">
        <v>8</v>
      </c>
      <c r="K44">
        <v>14</v>
      </c>
      <c r="L44">
        <v>24</v>
      </c>
      <c r="M44">
        <v>47</v>
      </c>
      <c r="N44">
        <v>129</v>
      </c>
      <c r="O44">
        <v>82</v>
      </c>
      <c r="P44">
        <v>23</v>
      </c>
      <c r="Q44">
        <v>10</v>
      </c>
      <c r="R44">
        <v>14</v>
      </c>
      <c r="S44">
        <v>6</v>
      </c>
      <c r="T44" t="s">
        <v>151</v>
      </c>
      <c r="U44">
        <v>0</v>
      </c>
      <c r="V44">
        <v>743</v>
      </c>
      <c r="W44">
        <v>1836</v>
      </c>
    </row>
    <row r="45" spans="1:23" x14ac:dyDescent="0.25">
      <c r="A45" t="s">
        <v>95</v>
      </c>
      <c r="B45" t="s">
        <v>96</v>
      </c>
      <c r="C45" s="5">
        <v>43160</v>
      </c>
      <c r="D45">
        <v>504</v>
      </c>
      <c r="E45">
        <v>291</v>
      </c>
      <c r="F45">
        <v>61</v>
      </c>
      <c r="G45">
        <v>0</v>
      </c>
      <c r="H45">
        <v>0</v>
      </c>
      <c r="I45">
        <v>856</v>
      </c>
      <c r="J45">
        <v>6</v>
      </c>
      <c r="K45">
        <v>10</v>
      </c>
      <c r="L45">
        <v>19</v>
      </c>
      <c r="M45">
        <v>39</v>
      </c>
      <c r="N45">
        <v>108</v>
      </c>
      <c r="O45">
        <v>69</v>
      </c>
      <c r="P45">
        <v>20</v>
      </c>
      <c r="Q45">
        <v>9</v>
      </c>
      <c r="R45">
        <v>10</v>
      </c>
      <c r="S45">
        <v>4</v>
      </c>
      <c r="T45" t="s">
        <v>152</v>
      </c>
      <c r="U45">
        <v>0</v>
      </c>
      <c r="V45">
        <v>352</v>
      </c>
      <c r="W45">
        <v>856</v>
      </c>
    </row>
    <row r="46" spans="1:23" x14ac:dyDescent="0.25">
      <c r="A46" t="s">
        <v>95</v>
      </c>
      <c r="B46" t="s">
        <v>96</v>
      </c>
      <c r="C46" s="5">
        <v>43191</v>
      </c>
      <c r="D46">
        <v>970</v>
      </c>
      <c r="E46">
        <v>506</v>
      </c>
      <c r="F46">
        <v>112</v>
      </c>
      <c r="G46">
        <v>0</v>
      </c>
      <c r="H46">
        <v>0</v>
      </c>
      <c r="I46">
        <v>1588</v>
      </c>
      <c r="J46">
        <v>8</v>
      </c>
      <c r="K46">
        <v>14</v>
      </c>
      <c r="L46">
        <v>23</v>
      </c>
      <c r="M46">
        <v>48</v>
      </c>
      <c r="N46">
        <v>140</v>
      </c>
      <c r="O46">
        <v>92</v>
      </c>
      <c r="P46">
        <v>25</v>
      </c>
      <c r="Q46">
        <v>9</v>
      </c>
      <c r="R46">
        <v>14</v>
      </c>
      <c r="S46">
        <v>6</v>
      </c>
      <c r="T46" t="s">
        <v>153</v>
      </c>
      <c r="U46">
        <v>0</v>
      </c>
      <c r="V46">
        <v>618</v>
      </c>
      <c r="W46">
        <v>1588</v>
      </c>
    </row>
    <row r="47" spans="1:23" x14ac:dyDescent="0.25">
      <c r="A47" t="s">
        <v>95</v>
      </c>
      <c r="B47" t="s">
        <v>96</v>
      </c>
      <c r="C47" s="5">
        <v>43221</v>
      </c>
      <c r="D47">
        <v>1125</v>
      </c>
      <c r="E47">
        <v>691</v>
      </c>
      <c r="F47">
        <v>215</v>
      </c>
      <c r="G47">
        <v>60</v>
      </c>
      <c r="H47">
        <v>3</v>
      </c>
      <c r="I47">
        <v>2094</v>
      </c>
      <c r="J47">
        <v>6</v>
      </c>
      <c r="K47">
        <v>13</v>
      </c>
      <c r="L47">
        <v>37</v>
      </c>
      <c r="M47">
        <v>74</v>
      </c>
      <c r="N47">
        <v>154</v>
      </c>
      <c r="O47">
        <v>80</v>
      </c>
      <c r="P47">
        <v>37</v>
      </c>
      <c r="Q47">
        <v>24</v>
      </c>
      <c r="R47">
        <v>13</v>
      </c>
      <c r="S47">
        <v>7</v>
      </c>
      <c r="T47" t="s">
        <v>154</v>
      </c>
      <c r="U47">
        <v>63</v>
      </c>
      <c r="V47">
        <v>969</v>
      </c>
      <c r="W47">
        <v>2031</v>
      </c>
    </row>
    <row r="48" spans="1:23" x14ac:dyDescent="0.25">
      <c r="A48" t="s">
        <v>95</v>
      </c>
      <c r="B48" t="s">
        <v>96</v>
      </c>
      <c r="C48" s="5">
        <v>43252</v>
      </c>
      <c r="D48">
        <v>721</v>
      </c>
      <c r="E48">
        <v>355</v>
      </c>
      <c r="F48">
        <v>64</v>
      </c>
      <c r="G48">
        <v>1</v>
      </c>
      <c r="H48">
        <v>0</v>
      </c>
      <c r="I48">
        <v>1141</v>
      </c>
      <c r="J48">
        <v>6</v>
      </c>
      <c r="K48">
        <v>9</v>
      </c>
      <c r="L48">
        <v>16</v>
      </c>
      <c r="M48">
        <v>32</v>
      </c>
      <c r="N48">
        <v>100</v>
      </c>
      <c r="O48">
        <v>68</v>
      </c>
      <c r="P48">
        <v>16</v>
      </c>
      <c r="Q48">
        <v>7</v>
      </c>
      <c r="R48">
        <v>9</v>
      </c>
      <c r="S48">
        <v>3</v>
      </c>
      <c r="T48" t="s">
        <v>155</v>
      </c>
      <c r="U48">
        <v>1</v>
      </c>
      <c r="V48">
        <v>420</v>
      </c>
      <c r="W48">
        <v>1140</v>
      </c>
    </row>
    <row r="49" spans="1:23" x14ac:dyDescent="0.25">
      <c r="A49" t="s">
        <v>95</v>
      </c>
      <c r="B49" t="s">
        <v>96</v>
      </c>
      <c r="C49" s="5">
        <v>43282</v>
      </c>
      <c r="D49">
        <v>837</v>
      </c>
      <c r="E49">
        <v>421</v>
      </c>
      <c r="F49">
        <v>61</v>
      </c>
      <c r="G49">
        <v>7</v>
      </c>
      <c r="H49">
        <v>0</v>
      </c>
      <c r="I49">
        <v>1326</v>
      </c>
      <c r="J49">
        <v>6</v>
      </c>
      <c r="K49">
        <v>11</v>
      </c>
      <c r="L49">
        <v>20</v>
      </c>
      <c r="M49">
        <v>40</v>
      </c>
      <c r="N49">
        <v>119</v>
      </c>
      <c r="O49">
        <v>79</v>
      </c>
      <c r="P49">
        <v>20</v>
      </c>
      <c r="Q49">
        <v>9</v>
      </c>
      <c r="R49">
        <v>11</v>
      </c>
      <c r="S49">
        <v>5</v>
      </c>
      <c r="T49" t="s">
        <v>156</v>
      </c>
      <c r="U49">
        <v>7</v>
      </c>
      <c r="V49">
        <v>489</v>
      </c>
      <c r="W49">
        <v>1319</v>
      </c>
    </row>
    <row r="50" spans="1:23" x14ac:dyDescent="0.25">
      <c r="A50" t="s">
        <v>97</v>
      </c>
      <c r="B50" t="s">
        <v>98</v>
      </c>
      <c r="C50" s="5">
        <v>42948</v>
      </c>
      <c r="D50">
        <v>400</v>
      </c>
      <c r="E50">
        <v>303</v>
      </c>
      <c r="F50">
        <v>103</v>
      </c>
      <c r="G50">
        <v>0</v>
      </c>
      <c r="H50">
        <v>0</v>
      </c>
      <c r="I50">
        <v>806</v>
      </c>
      <c r="J50">
        <v>4</v>
      </c>
      <c r="K50">
        <v>12</v>
      </c>
      <c r="L50">
        <v>24</v>
      </c>
      <c r="M50">
        <v>51</v>
      </c>
      <c r="N50">
        <v>122</v>
      </c>
      <c r="O50">
        <v>71</v>
      </c>
      <c r="P50">
        <v>27</v>
      </c>
      <c r="Q50">
        <v>12</v>
      </c>
      <c r="R50">
        <v>12</v>
      </c>
      <c r="S50">
        <v>8</v>
      </c>
      <c r="T50" t="s">
        <v>157</v>
      </c>
      <c r="U50">
        <v>0</v>
      </c>
      <c r="V50">
        <v>406</v>
      </c>
      <c r="W50">
        <v>806</v>
      </c>
    </row>
    <row r="51" spans="1:23" x14ac:dyDescent="0.25">
      <c r="A51" t="s">
        <v>97</v>
      </c>
      <c r="B51" t="s">
        <v>98</v>
      </c>
      <c r="C51" s="5">
        <v>42979</v>
      </c>
      <c r="D51">
        <v>404</v>
      </c>
      <c r="E51">
        <v>253</v>
      </c>
      <c r="F51">
        <v>82</v>
      </c>
      <c r="G51">
        <v>2</v>
      </c>
      <c r="H51">
        <v>0</v>
      </c>
      <c r="I51">
        <v>741</v>
      </c>
      <c r="J51">
        <v>3</v>
      </c>
      <c r="K51">
        <v>12</v>
      </c>
      <c r="L51">
        <v>25</v>
      </c>
      <c r="M51">
        <v>55</v>
      </c>
      <c r="N51">
        <v>254</v>
      </c>
      <c r="O51">
        <v>199</v>
      </c>
      <c r="P51">
        <v>30</v>
      </c>
      <c r="Q51">
        <v>13</v>
      </c>
      <c r="R51">
        <v>12</v>
      </c>
      <c r="S51">
        <v>9</v>
      </c>
      <c r="T51" t="s">
        <v>158</v>
      </c>
      <c r="U51">
        <v>2</v>
      </c>
      <c r="V51">
        <v>337</v>
      </c>
      <c r="W51">
        <v>739</v>
      </c>
    </row>
    <row r="52" spans="1:23" x14ac:dyDescent="0.25">
      <c r="A52" t="s">
        <v>97</v>
      </c>
      <c r="B52" t="s">
        <v>98</v>
      </c>
      <c r="C52" s="5">
        <v>43009</v>
      </c>
      <c r="D52">
        <v>387</v>
      </c>
      <c r="E52">
        <v>279</v>
      </c>
      <c r="F52">
        <v>104</v>
      </c>
      <c r="G52">
        <v>0</v>
      </c>
      <c r="H52">
        <v>0</v>
      </c>
      <c r="I52">
        <v>770</v>
      </c>
      <c r="J52">
        <v>3</v>
      </c>
      <c r="K52">
        <v>12</v>
      </c>
      <c r="L52">
        <v>21</v>
      </c>
      <c r="M52">
        <v>45</v>
      </c>
      <c r="N52">
        <v>167</v>
      </c>
      <c r="O52">
        <v>122</v>
      </c>
      <c r="P52">
        <v>24</v>
      </c>
      <c r="Q52">
        <v>9</v>
      </c>
      <c r="R52">
        <v>12</v>
      </c>
      <c r="S52">
        <v>9</v>
      </c>
      <c r="T52" t="s">
        <v>159</v>
      </c>
      <c r="U52">
        <v>0</v>
      </c>
      <c r="V52">
        <v>383</v>
      </c>
      <c r="W52">
        <v>770</v>
      </c>
    </row>
    <row r="53" spans="1:23" x14ac:dyDescent="0.25">
      <c r="A53" t="s">
        <v>97</v>
      </c>
      <c r="B53" t="s">
        <v>98</v>
      </c>
      <c r="C53" s="5">
        <v>43040</v>
      </c>
      <c r="D53">
        <v>248</v>
      </c>
      <c r="E53">
        <v>291</v>
      </c>
      <c r="F53">
        <v>99</v>
      </c>
      <c r="G53">
        <v>0</v>
      </c>
      <c r="H53">
        <v>0</v>
      </c>
      <c r="I53">
        <v>638</v>
      </c>
      <c r="J53">
        <v>5</v>
      </c>
      <c r="K53">
        <v>17</v>
      </c>
      <c r="L53">
        <v>30</v>
      </c>
      <c r="M53">
        <v>62</v>
      </c>
      <c r="N53">
        <v>139</v>
      </c>
      <c r="O53">
        <v>77</v>
      </c>
      <c r="P53">
        <v>32</v>
      </c>
      <c r="Q53">
        <v>13</v>
      </c>
      <c r="R53">
        <v>17</v>
      </c>
      <c r="S53">
        <v>12</v>
      </c>
      <c r="T53" t="s">
        <v>160</v>
      </c>
      <c r="U53">
        <v>0</v>
      </c>
      <c r="V53">
        <v>390</v>
      </c>
      <c r="W53">
        <v>638</v>
      </c>
    </row>
    <row r="54" spans="1:23" x14ac:dyDescent="0.25">
      <c r="A54" t="s">
        <v>97</v>
      </c>
      <c r="B54" t="s">
        <v>98</v>
      </c>
      <c r="C54" s="5">
        <v>43070</v>
      </c>
      <c r="D54">
        <v>471</v>
      </c>
      <c r="E54">
        <v>215</v>
      </c>
      <c r="F54">
        <v>78</v>
      </c>
      <c r="G54">
        <v>0</v>
      </c>
      <c r="H54">
        <v>0</v>
      </c>
      <c r="I54">
        <v>764</v>
      </c>
      <c r="J54">
        <v>4</v>
      </c>
      <c r="K54">
        <v>14</v>
      </c>
      <c r="L54">
        <v>25.5</v>
      </c>
      <c r="M54">
        <v>44</v>
      </c>
      <c r="N54">
        <v>140</v>
      </c>
      <c r="O54">
        <v>96</v>
      </c>
      <c r="P54">
        <v>18.5</v>
      </c>
      <c r="Q54">
        <v>11.5</v>
      </c>
      <c r="R54">
        <v>14</v>
      </c>
      <c r="S54">
        <v>10</v>
      </c>
      <c r="T54" t="s">
        <v>161</v>
      </c>
      <c r="U54">
        <v>0</v>
      </c>
      <c r="V54">
        <v>293</v>
      </c>
      <c r="W54">
        <v>764</v>
      </c>
    </row>
    <row r="55" spans="1:23" x14ac:dyDescent="0.25">
      <c r="A55" t="s">
        <v>97</v>
      </c>
      <c r="B55" t="s">
        <v>98</v>
      </c>
      <c r="C55" s="5">
        <v>43101</v>
      </c>
      <c r="D55">
        <v>297</v>
      </c>
      <c r="E55">
        <v>243</v>
      </c>
      <c r="F55">
        <v>62</v>
      </c>
      <c r="G55">
        <v>6</v>
      </c>
      <c r="H55">
        <v>0</v>
      </c>
      <c r="I55">
        <v>608</v>
      </c>
      <c r="J55">
        <v>3</v>
      </c>
      <c r="K55">
        <v>13</v>
      </c>
      <c r="L55">
        <v>23</v>
      </c>
      <c r="M55">
        <v>49.5</v>
      </c>
      <c r="N55">
        <v>217</v>
      </c>
      <c r="O55">
        <v>167.5</v>
      </c>
      <c r="P55">
        <v>26.5</v>
      </c>
      <c r="Q55">
        <v>10</v>
      </c>
      <c r="R55">
        <v>13</v>
      </c>
      <c r="S55">
        <v>10</v>
      </c>
      <c r="T55" t="s">
        <v>162</v>
      </c>
      <c r="U55">
        <v>6</v>
      </c>
      <c r="V55">
        <v>311</v>
      </c>
      <c r="W55">
        <v>602</v>
      </c>
    </row>
    <row r="56" spans="1:23" x14ac:dyDescent="0.25">
      <c r="A56" t="s">
        <v>97</v>
      </c>
      <c r="B56" t="s">
        <v>98</v>
      </c>
      <c r="C56" s="5">
        <v>43132</v>
      </c>
      <c r="D56">
        <v>307</v>
      </c>
      <c r="E56">
        <v>203</v>
      </c>
      <c r="F56">
        <v>54</v>
      </c>
      <c r="G56">
        <v>0</v>
      </c>
      <c r="H56">
        <v>0</v>
      </c>
      <c r="I56">
        <v>564</v>
      </c>
      <c r="J56">
        <v>5</v>
      </c>
      <c r="K56">
        <v>13</v>
      </c>
      <c r="L56">
        <v>21.5</v>
      </c>
      <c r="M56">
        <v>33</v>
      </c>
      <c r="N56">
        <v>64</v>
      </c>
      <c r="O56">
        <v>31</v>
      </c>
      <c r="P56">
        <v>11.5</v>
      </c>
      <c r="Q56">
        <v>8.5</v>
      </c>
      <c r="R56">
        <v>13</v>
      </c>
      <c r="S56">
        <v>8</v>
      </c>
      <c r="T56" t="s">
        <v>163</v>
      </c>
      <c r="U56">
        <v>0</v>
      </c>
      <c r="V56">
        <v>257</v>
      </c>
      <c r="W56">
        <v>564</v>
      </c>
    </row>
    <row r="57" spans="1:23" x14ac:dyDescent="0.25">
      <c r="A57" t="s">
        <v>97</v>
      </c>
      <c r="B57" t="s">
        <v>98</v>
      </c>
      <c r="C57" s="5">
        <v>43160</v>
      </c>
      <c r="D57">
        <v>320</v>
      </c>
      <c r="E57">
        <v>258</v>
      </c>
      <c r="F57">
        <v>128</v>
      </c>
      <c r="G57">
        <v>12</v>
      </c>
      <c r="H57">
        <v>0</v>
      </c>
      <c r="I57">
        <v>718</v>
      </c>
      <c r="J57">
        <v>3</v>
      </c>
      <c r="K57">
        <v>11</v>
      </c>
      <c r="L57">
        <v>23</v>
      </c>
      <c r="M57">
        <v>68</v>
      </c>
      <c r="N57">
        <v>145</v>
      </c>
      <c r="O57">
        <v>77</v>
      </c>
      <c r="P57">
        <v>45</v>
      </c>
      <c r="Q57">
        <v>12</v>
      </c>
      <c r="R57">
        <v>11</v>
      </c>
      <c r="S57">
        <v>8</v>
      </c>
      <c r="T57" t="s">
        <v>164</v>
      </c>
      <c r="U57">
        <v>12</v>
      </c>
      <c r="V57">
        <v>398</v>
      </c>
      <c r="W57">
        <v>706</v>
      </c>
    </row>
    <row r="58" spans="1:23" x14ac:dyDescent="0.25">
      <c r="A58" t="s">
        <v>97</v>
      </c>
      <c r="B58" t="s">
        <v>98</v>
      </c>
      <c r="C58" s="5">
        <v>43191</v>
      </c>
      <c r="D58">
        <v>296</v>
      </c>
      <c r="E58">
        <v>199</v>
      </c>
      <c r="F58">
        <v>66</v>
      </c>
      <c r="G58">
        <v>0</v>
      </c>
      <c r="H58">
        <v>0</v>
      </c>
      <c r="I58">
        <v>561</v>
      </c>
      <c r="J58">
        <v>5</v>
      </c>
      <c r="K58">
        <v>15</v>
      </c>
      <c r="L58">
        <v>27</v>
      </c>
      <c r="M58">
        <v>50</v>
      </c>
      <c r="N58">
        <v>126</v>
      </c>
      <c r="O58">
        <v>76</v>
      </c>
      <c r="P58">
        <v>23</v>
      </c>
      <c r="Q58">
        <v>12</v>
      </c>
      <c r="R58">
        <v>15</v>
      </c>
      <c r="S58">
        <v>10</v>
      </c>
      <c r="T58" t="s">
        <v>165</v>
      </c>
      <c r="U58">
        <v>0</v>
      </c>
      <c r="V58">
        <v>265</v>
      </c>
      <c r="W58">
        <v>561</v>
      </c>
    </row>
    <row r="59" spans="1:23" x14ac:dyDescent="0.25">
      <c r="A59" t="s">
        <v>97</v>
      </c>
      <c r="B59" t="s">
        <v>98</v>
      </c>
      <c r="C59" s="5">
        <v>43221</v>
      </c>
      <c r="D59">
        <v>326</v>
      </c>
      <c r="E59">
        <v>158</v>
      </c>
      <c r="F59">
        <v>106</v>
      </c>
      <c r="G59">
        <v>4</v>
      </c>
      <c r="H59">
        <v>0</v>
      </c>
      <c r="I59">
        <v>594</v>
      </c>
      <c r="J59">
        <v>6</v>
      </c>
      <c r="K59">
        <v>17</v>
      </c>
      <c r="L59">
        <v>39</v>
      </c>
      <c r="M59">
        <v>68</v>
      </c>
      <c r="N59">
        <v>143</v>
      </c>
      <c r="O59">
        <v>75</v>
      </c>
      <c r="P59">
        <v>29</v>
      </c>
      <c r="Q59">
        <v>22</v>
      </c>
      <c r="R59">
        <v>17</v>
      </c>
      <c r="S59">
        <v>11</v>
      </c>
      <c r="T59" t="s">
        <v>166</v>
      </c>
      <c r="U59">
        <v>4</v>
      </c>
      <c r="V59">
        <v>268</v>
      </c>
      <c r="W59">
        <v>590</v>
      </c>
    </row>
    <row r="60" spans="1:23" x14ac:dyDescent="0.25">
      <c r="A60" t="s">
        <v>97</v>
      </c>
      <c r="B60" t="s">
        <v>98</v>
      </c>
      <c r="C60" s="5">
        <v>43252</v>
      </c>
      <c r="D60">
        <v>214</v>
      </c>
      <c r="E60">
        <v>121</v>
      </c>
      <c r="F60">
        <v>61</v>
      </c>
      <c r="G60">
        <v>0</v>
      </c>
      <c r="H60">
        <v>0</v>
      </c>
      <c r="I60">
        <v>396</v>
      </c>
      <c r="J60">
        <v>4</v>
      </c>
      <c r="K60">
        <v>13</v>
      </c>
      <c r="L60">
        <v>25</v>
      </c>
      <c r="M60">
        <v>47</v>
      </c>
      <c r="N60">
        <v>102</v>
      </c>
      <c r="O60">
        <v>55</v>
      </c>
      <c r="P60">
        <v>22</v>
      </c>
      <c r="Q60">
        <v>12</v>
      </c>
      <c r="R60">
        <v>13</v>
      </c>
      <c r="S60">
        <v>9</v>
      </c>
      <c r="T60" t="s">
        <v>167</v>
      </c>
      <c r="U60">
        <v>0</v>
      </c>
      <c r="V60">
        <v>182</v>
      </c>
      <c r="W60">
        <v>396</v>
      </c>
    </row>
    <row r="61" spans="1:23" x14ac:dyDescent="0.25">
      <c r="A61" t="s">
        <v>97</v>
      </c>
      <c r="B61" t="s">
        <v>98</v>
      </c>
      <c r="C61" s="5">
        <v>43282</v>
      </c>
      <c r="D61">
        <v>450</v>
      </c>
      <c r="E61">
        <v>164</v>
      </c>
      <c r="F61">
        <v>57</v>
      </c>
      <c r="G61">
        <v>0</v>
      </c>
      <c r="H61">
        <v>0</v>
      </c>
      <c r="I61">
        <v>671</v>
      </c>
      <c r="J61">
        <v>5</v>
      </c>
      <c r="K61">
        <v>15</v>
      </c>
      <c r="L61">
        <v>29</v>
      </c>
      <c r="M61">
        <v>53</v>
      </c>
      <c r="N61">
        <v>93</v>
      </c>
      <c r="O61">
        <v>40</v>
      </c>
      <c r="P61">
        <v>24</v>
      </c>
      <c r="Q61">
        <v>14</v>
      </c>
      <c r="R61">
        <v>15</v>
      </c>
      <c r="S61">
        <v>10</v>
      </c>
      <c r="T61" t="s">
        <v>168</v>
      </c>
      <c r="U61">
        <v>0</v>
      </c>
      <c r="V61">
        <v>221</v>
      </c>
      <c r="W61">
        <v>671</v>
      </c>
    </row>
    <row r="62" spans="1:23" x14ac:dyDescent="0.25">
      <c r="A62" t="s">
        <v>99</v>
      </c>
      <c r="B62" t="s">
        <v>100</v>
      </c>
      <c r="C62" s="5">
        <v>42948</v>
      </c>
      <c r="D62">
        <v>419</v>
      </c>
      <c r="E62">
        <v>261</v>
      </c>
      <c r="F62">
        <v>93</v>
      </c>
      <c r="G62">
        <v>0</v>
      </c>
      <c r="H62">
        <v>0</v>
      </c>
      <c r="I62">
        <v>773</v>
      </c>
      <c r="J62">
        <v>7</v>
      </c>
      <c r="K62">
        <v>9</v>
      </c>
      <c r="L62">
        <v>14</v>
      </c>
      <c r="M62">
        <v>22</v>
      </c>
      <c r="N62">
        <v>26</v>
      </c>
      <c r="O62">
        <v>4</v>
      </c>
      <c r="P62">
        <v>8</v>
      </c>
      <c r="Q62">
        <v>5</v>
      </c>
      <c r="R62">
        <v>9</v>
      </c>
      <c r="S62">
        <v>2</v>
      </c>
      <c r="T62" t="s">
        <v>169</v>
      </c>
      <c r="U62">
        <v>0</v>
      </c>
      <c r="V62">
        <v>354</v>
      </c>
      <c r="W62">
        <v>773</v>
      </c>
    </row>
    <row r="63" spans="1:23" x14ac:dyDescent="0.25">
      <c r="A63" t="s">
        <v>99</v>
      </c>
      <c r="B63" t="s">
        <v>100</v>
      </c>
      <c r="C63" s="5">
        <v>42979</v>
      </c>
      <c r="D63">
        <v>271</v>
      </c>
      <c r="E63">
        <v>200</v>
      </c>
      <c r="F63">
        <v>74</v>
      </c>
      <c r="G63">
        <v>0</v>
      </c>
      <c r="H63">
        <v>0</v>
      </c>
      <c r="I63">
        <v>545</v>
      </c>
      <c r="J63">
        <v>8</v>
      </c>
      <c r="K63">
        <v>11</v>
      </c>
      <c r="L63">
        <v>16</v>
      </c>
      <c r="M63">
        <v>21</v>
      </c>
      <c r="N63">
        <v>25</v>
      </c>
      <c r="O63">
        <v>4</v>
      </c>
      <c r="P63">
        <v>5</v>
      </c>
      <c r="Q63">
        <v>5</v>
      </c>
      <c r="R63">
        <v>11</v>
      </c>
      <c r="S63">
        <v>3</v>
      </c>
      <c r="T63" t="s">
        <v>170</v>
      </c>
      <c r="U63">
        <v>0</v>
      </c>
      <c r="V63">
        <v>274</v>
      </c>
      <c r="W63">
        <v>545</v>
      </c>
    </row>
    <row r="64" spans="1:23" x14ac:dyDescent="0.25">
      <c r="A64" t="s">
        <v>99</v>
      </c>
      <c r="B64" t="s">
        <v>100</v>
      </c>
      <c r="C64" s="5">
        <v>43009</v>
      </c>
      <c r="D64">
        <v>355</v>
      </c>
      <c r="E64">
        <v>273</v>
      </c>
      <c r="F64">
        <v>87</v>
      </c>
      <c r="G64">
        <v>0</v>
      </c>
      <c r="H64">
        <v>0</v>
      </c>
      <c r="I64">
        <v>715</v>
      </c>
      <c r="J64">
        <v>3</v>
      </c>
      <c r="K64">
        <v>13</v>
      </c>
      <c r="L64">
        <v>18</v>
      </c>
      <c r="M64">
        <v>22</v>
      </c>
      <c r="N64">
        <v>25</v>
      </c>
      <c r="O64">
        <v>3</v>
      </c>
      <c r="P64">
        <v>4</v>
      </c>
      <c r="Q64">
        <v>5</v>
      </c>
      <c r="R64">
        <v>13</v>
      </c>
      <c r="S64">
        <v>10</v>
      </c>
      <c r="T64" t="s">
        <v>171</v>
      </c>
      <c r="U64">
        <v>0</v>
      </c>
      <c r="V64">
        <v>360</v>
      </c>
      <c r="W64">
        <v>715</v>
      </c>
    </row>
    <row r="65" spans="1:23" x14ac:dyDescent="0.25">
      <c r="A65" t="s">
        <v>99</v>
      </c>
      <c r="B65" t="s">
        <v>100</v>
      </c>
      <c r="C65" s="5">
        <v>43040</v>
      </c>
      <c r="D65">
        <v>453</v>
      </c>
      <c r="E65">
        <v>301</v>
      </c>
      <c r="F65">
        <v>112</v>
      </c>
      <c r="G65">
        <v>4</v>
      </c>
      <c r="H65">
        <v>0</v>
      </c>
      <c r="I65">
        <v>870</v>
      </c>
      <c r="J65">
        <v>11</v>
      </c>
      <c r="K65">
        <v>16</v>
      </c>
      <c r="L65">
        <v>21</v>
      </c>
      <c r="M65">
        <v>27</v>
      </c>
      <c r="N65">
        <v>117</v>
      </c>
      <c r="O65">
        <v>90</v>
      </c>
      <c r="P65">
        <v>6</v>
      </c>
      <c r="Q65">
        <v>5</v>
      </c>
      <c r="R65">
        <v>16</v>
      </c>
      <c r="S65">
        <v>5</v>
      </c>
      <c r="T65" t="s">
        <v>172</v>
      </c>
      <c r="U65">
        <v>4</v>
      </c>
      <c r="V65">
        <v>417</v>
      </c>
      <c r="W65">
        <v>866</v>
      </c>
    </row>
    <row r="66" spans="1:23" x14ac:dyDescent="0.25">
      <c r="A66" t="s">
        <v>99</v>
      </c>
      <c r="B66" t="s">
        <v>100</v>
      </c>
      <c r="C66" s="5">
        <v>43070</v>
      </c>
      <c r="D66">
        <v>379</v>
      </c>
      <c r="E66">
        <v>262</v>
      </c>
      <c r="F66">
        <v>96</v>
      </c>
      <c r="G66">
        <v>0</v>
      </c>
      <c r="H66">
        <v>0</v>
      </c>
      <c r="I66">
        <v>737</v>
      </c>
      <c r="J66">
        <v>8</v>
      </c>
      <c r="K66">
        <v>11</v>
      </c>
      <c r="L66">
        <v>15</v>
      </c>
      <c r="M66">
        <v>21</v>
      </c>
      <c r="N66">
        <v>25</v>
      </c>
      <c r="O66">
        <v>4</v>
      </c>
      <c r="P66">
        <v>6</v>
      </c>
      <c r="Q66">
        <v>4</v>
      </c>
      <c r="R66">
        <v>11</v>
      </c>
      <c r="S66">
        <v>3</v>
      </c>
      <c r="T66" t="s">
        <v>173</v>
      </c>
      <c r="U66">
        <v>0</v>
      </c>
      <c r="V66">
        <v>358</v>
      </c>
      <c r="W66">
        <v>737</v>
      </c>
    </row>
    <row r="67" spans="1:23" x14ac:dyDescent="0.25">
      <c r="A67" t="s">
        <v>99</v>
      </c>
      <c r="B67" t="s">
        <v>100</v>
      </c>
      <c r="C67" s="5">
        <v>43101</v>
      </c>
      <c r="D67">
        <v>408</v>
      </c>
      <c r="E67">
        <v>244</v>
      </c>
      <c r="F67">
        <v>90</v>
      </c>
      <c r="G67">
        <v>0</v>
      </c>
      <c r="H67">
        <v>0</v>
      </c>
      <c r="I67">
        <v>742</v>
      </c>
      <c r="J67">
        <v>7</v>
      </c>
      <c r="K67">
        <v>15</v>
      </c>
      <c r="L67">
        <v>20</v>
      </c>
      <c r="M67">
        <v>24</v>
      </c>
      <c r="N67">
        <v>27</v>
      </c>
      <c r="O67">
        <v>3</v>
      </c>
      <c r="P67">
        <v>4</v>
      </c>
      <c r="Q67">
        <v>5</v>
      </c>
      <c r="R67">
        <v>15</v>
      </c>
      <c r="S67">
        <v>8</v>
      </c>
      <c r="T67" t="s">
        <v>174</v>
      </c>
      <c r="U67">
        <v>0</v>
      </c>
      <c r="V67">
        <v>334</v>
      </c>
      <c r="W67">
        <v>742</v>
      </c>
    </row>
    <row r="68" spans="1:23" x14ac:dyDescent="0.25">
      <c r="A68" t="s">
        <v>99</v>
      </c>
      <c r="B68" t="s">
        <v>100</v>
      </c>
      <c r="C68" s="5">
        <v>43132</v>
      </c>
      <c r="D68">
        <v>659</v>
      </c>
      <c r="E68">
        <v>410</v>
      </c>
      <c r="F68">
        <v>125</v>
      </c>
      <c r="G68">
        <v>0</v>
      </c>
      <c r="H68">
        <v>0</v>
      </c>
      <c r="I68">
        <v>1194</v>
      </c>
      <c r="J68">
        <v>4</v>
      </c>
      <c r="K68">
        <v>8</v>
      </c>
      <c r="L68">
        <v>12</v>
      </c>
      <c r="M68">
        <v>22</v>
      </c>
      <c r="N68">
        <v>26</v>
      </c>
      <c r="O68">
        <v>4</v>
      </c>
      <c r="P68">
        <v>10</v>
      </c>
      <c r="Q68">
        <v>4</v>
      </c>
      <c r="R68">
        <v>8</v>
      </c>
      <c r="S68">
        <v>4</v>
      </c>
      <c r="T68" t="s">
        <v>175</v>
      </c>
      <c r="U68">
        <v>0</v>
      </c>
      <c r="V68">
        <v>535</v>
      </c>
      <c r="W68">
        <v>1194</v>
      </c>
    </row>
    <row r="69" spans="1:23" x14ac:dyDescent="0.25">
      <c r="A69" t="s">
        <v>99</v>
      </c>
      <c r="B69" t="s">
        <v>100</v>
      </c>
      <c r="C69" s="5">
        <v>43160</v>
      </c>
      <c r="D69">
        <v>390</v>
      </c>
      <c r="E69">
        <v>273</v>
      </c>
      <c r="F69">
        <v>85</v>
      </c>
      <c r="G69">
        <v>0</v>
      </c>
      <c r="H69">
        <v>0</v>
      </c>
      <c r="I69">
        <v>748</v>
      </c>
      <c r="J69">
        <v>10</v>
      </c>
      <c r="K69">
        <v>11</v>
      </c>
      <c r="L69">
        <v>13</v>
      </c>
      <c r="M69">
        <v>15</v>
      </c>
      <c r="N69">
        <v>17</v>
      </c>
      <c r="O69">
        <v>2</v>
      </c>
      <c r="P69">
        <v>2</v>
      </c>
      <c r="Q69">
        <v>2</v>
      </c>
      <c r="R69">
        <v>11</v>
      </c>
      <c r="S69">
        <v>1</v>
      </c>
      <c r="T69" t="s">
        <v>176</v>
      </c>
      <c r="U69">
        <v>0</v>
      </c>
      <c r="V69">
        <v>358</v>
      </c>
      <c r="W69">
        <v>748</v>
      </c>
    </row>
    <row r="70" spans="1:23" x14ac:dyDescent="0.25">
      <c r="A70" t="s">
        <v>99</v>
      </c>
      <c r="B70" t="s">
        <v>100</v>
      </c>
      <c r="C70" s="5">
        <v>43191</v>
      </c>
      <c r="D70">
        <v>467</v>
      </c>
      <c r="E70">
        <v>376</v>
      </c>
      <c r="F70">
        <v>126</v>
      </c>
      <c r="G70">
        <v>0</v>
      </c>
      <c r="H70">
        <v>0</v>
      </c>
      <c r="I70">
        <v>969</v>
      </c>
      <c r="J70">
        <v>3</v>
      </c>
      <c r="K70">
        <v>6</v>
      </c>
      <c r="L70">
        <v>7</v>
      </c>
      <c r="M70">
        <v>10</v>
      </c>
      <c r="N70">
        <v>14</v>
      </c>
      <c r="O70">
        <v>4</v>
      </c>
      <c r="P70">
        <v>3</v>
      </c>
      <c r="Q70">
        <v>1</v>
      </c>
      <c r="R70">
        <v>6</v>
      </c>
      <c r="S70">
        <v>3</v>
      </c>
      <c r="T70" t="s">
        <v>177</v>
      </c>
      <c r="U70">
        <v>0</v>
      </c>
      <c r="V70">
        <v>502</v>
      </c>
      <c r="W70">
        <v>969</v>
      </c>
    </row>
    <row r="71" spans="1:23" x14ac:dyDescent="0.25">
      <c r="A71" t="s">
        <v>99</v>
      </c>
      <c r="B71" t="s">
        <v>100</v>
      </c>
      <c r="C71" s="5">
        <v>43221</v>
      </c>
      <c r="D71">
        <v>389</v>
      </c>
      <c r="E71">
        <v>277</v>
      </c>
      <c r="F71">
        <v>129</v>
      </c>
      <c r="G71">
        <v>3</v>
      </c>
      <c r="H71">
        <v>0</v>
      </c>
      <c r="I71">
        <v>798</v>
      </c>
      <c r="J71">
        <v>3</v>
      </c>
      <c r="K71">
        <v>5</v>
      </c>
      <c r="L71">
        <v>7</v>
      </c>
      <c r="M71">
        <v>9</v>
      </c>
      <c r="N71">
        <v>119</v>
      </c>
      <c r="O71">
        <v>110</v>
      </c>
      <c r="P71">
        <v>2</v>
      </c>
      <c r="Q71">
        <v>2</v>
      </c>
      <c r="R71">
        <v>5</v>
      </c>
      <c r="S71">
        <v>2</v>
      </c>
      <c r="T71" t="s">
        <v>178</v>
      </c>
      <c r="U71">
        <v>3</v>
      </c>
      <c r="V71">
        <v>409</v>
      </c>
      <c r="W71">
        <v>795</v>
      </c>
    </row>
    <row r="72" spans="1:23" x14ac:dyDescent="0.25">
      <c r="A72" t="s">
        <v>99</v>
      </c>
      <c r="B72" t="s">
        <v>100</v>
      </c>
      <c r="C72" s="5">
        <v>43252</v>
      </c>
      <c r="D72">
        <v>115</v>
      </c>
      <c r="E72">
        <v>85</v>
      </c>
      <c r="F72">
        <v>40</v>
      </c>
      <c r="G72">
        <v>0</v>
      </c>
      <c r="H72">
        <v>0</v>
      </c>
      <c r="I72">
        <v>240</v>
      </c>
      <c r="J72">
        <v>9</v>
      </c>
      <c r="K72">
        <v>11</v>
      </c>
      <c r="L72">
        <v>13</v>
      </c>
      <c r="M72">
        <v>16</v>
      </c>
      <c r="N72">
        <v>17</v>
      </c>
      <c r="O72">
        <v>1</v>
      </c>
      <c r="P72">
        <v>3</v>
      </c>
      <c r="Q72">
        <v>2</v>
      </c>
      <c r="R72">
        <v>11</v>
      </c>
      <c r="S72">
        <v>2</v>
      </c>
      <c r="T72" t="s">
        <v>179</v>
      </c>
      <c r="U72">
        <v>0</v>
      </c>
      <c r="V72">
        <v>125</v>
      </c>
      <c r="W72">
        <v>240</v>
      </c>
    </row>
    <row r="73" spans="1:23" x14ac:dyDescent="0.25">
      <c r="A73" t="s">
        <v>99</v>
      </c>
      <c r="B73" t="s">
        <v>100</v>
      </c>
      <c r="C73" s="5">
        <v>43282</v>
      </c>
      <c r="D73">
        <v>446</v>
      </c>
      <c r="E73">
        <v>315</v>
      </c>
      <c r="F73">
        <v>102</v>
      </c>
      <c r="G73">
        <v>0</v>
      </c>
      <c r="H73">
        <v>0</v>
      </c>
      <c r="I73">
        <v>863</v>
      </c>
      <c r="J73">
        <v>5</v>
      </c>
      <c r="K73">
        <v>7</v>
      </c>
      <c r="L73">
        <v>11</v>
      </c>
      <c r="M73">
        <v>19</v>
      </c>
      <c r="N73">
        <v>23</v>
      </c>
      <c r="O73">
        <v>4</v>
      </c>
      <c r="P73">
        <v>8</v>
      </c>
      <c r="Q73">
        <v>4</v>
      </c>
      <c r="R73">
        <v>7</v>
      </c>
      <c r="S73">
        <v>2</v>
      </c>
      <c r="T73" t="s">
        <v>180</v>
      </c>
      <c r="U73">
        <v>0</v>
      </c>
      <c r="V73">
        <v>417</v>
      </c>
      <c r="W73">
        <v>863</v>
      </c>
    </row>
    <row r="74" spans="1:23" x14ac:dyDescent="0.25">
      <c r="A74" t="s">
        <v>101</v>
      </c>
      <c r="B74" t="s">
        <v>102</v>
      </c>
      <c r="C74" s="5">
        <v>42948</v>
      </c>
      <c r="D74">
        <v>181</v>
      </c>
      <c r="E74">
        <v>170</v>
      </c>
      <c r="F74">
        <v>83</v>
      </c>
      <c r="G74">
        <v>10</v>
      </c>
      <c r="H74">
        <v>2</v>
      </c>
      <c r="I74">
        <v>446</v>
      </c>
      <c r="J74">
        <v>13</v>
      </c>
      <c r="K74">
        <v>29</v>
      </c>
      <c r="L74">
        <v>50</v>
      </c>
      <c r="M74">
        <v>72</v>
      </c>
      <c r="N74">
        <v>90</v>
      </c>
      <c r="O74">
        <v>18</v>
      </c>
      <c r="P74">
        <v>22</v>
      </c>
      <c r="Q74">
        <v>21</v>
      </c>
      <c r="R74">
        <v>29</v>
      </c>
      <c r="S74">
        <v>16</v>
      </c>
      <c r="T74" t="s">
        <v>181</v>
      </c>
      <c r="U74">
        <v>12</v>
      </c>
      <c r="V74">
        <v>265</v>
      </c>
      <c r="W74">
        <v>434</v>
      </c>
    </row>
    <row r="75" spans="1:23" x14ac:dyDescent="0.25">
      <c r="A75" t="s">
        <v>101</v>
      </c>
      <c r="B75" t="s">
        <v>102</v>
      </c>
      <c r="C75" s="5">
        <v>42979</v>
      </c>
      <c r="D75">
        <v>0</v>
      </c>
      <c r="E75">
        <v>0</v>
      </c>
      <c r="F75">
        <v>0</v>
      </c>
      <c r="G75">
        <v>0</v>
      </c>
      <c r="H75">
        <v>0</v>
      </c>
      <c r="I75">
        <v>0</v>
      </c>
      <c r="T75" t="s">
        <v>182</v>
      </c>
      <c r="U75">
        <v>0</v>
      </c>
      <c r="V75">
        <v>0</v>
      </c>
      <c r="W75">
        <v>0</v>
      </c>
    </row>
    <row r="76" spans="1:23" x14ac:dyDescent="0.25">
      <c r="A76" t="s">
        <v>101</v>
      </c>
      <c r="B76" t="s">
        <v>102</v>
      </c>
      <c r="C76" s="5">
        <v>43009</v>
      </c>
      <c r="D76">
        <v>61</v>
      </c>
      <c r="E76">
        <v>34</v>
      </c>
      <c r="F76">
        <v>26</v>
      </c>
      <c r="G76">
        <v>6</v>
      </c>
      <c r="H76">
        <v>0</v>
      </c>
      <c r="I76">
        <v>127</v>
      </c>
      <c r="J76">
        <v>32</v>
      </c>
      <c r="K76">
        <v>36</v>
      </c>
      <c r="L76">
        <v>41</v>
      </c>
      <c r="M76">
        <v>46</v>
      </c>
      <c r="N76">
        <v>52</v>
      </c>
      <c r="O76">
        <v>6</v>
      </c>
      <c r="P76">
        <v>5</v>
      </c>
      <c r="Q76">
        <v>5</v>
      </c>
      <c r="R76">
        <v>36</v>
      </c>
      <c r="S76">
        <v>4</v>
      </c>
      <c r="T76" t="s">
        <v>183</v>
      </c>
      <c r="U76">
        <v>6</v>
      </c>
      <c r="V76">
        <v>66</v>
      </c>
      <c r="W76">
        <v>121</v>
      </c>
    </row>
    <row r="77" spans="1:23" x14ac:dyDescent="0.25">
      <c r="A77" t="s">
        <v>101</v>
      </c>
      <c r="B77" t="s">
        <v>102</v>
      </c>
      <c r="C77" s="5">
        <v>43040</v>
      </c>
      <c r="D77">
        <v>66</v>
      </c>
      <c r="E77">
        <v>25</v>
      </c>
      <c r="F77">
        <v>19</v>
      </c>
      <c r="G77">
        <v>2</v>
      </c>
      <c r="H77">
        <v>0</v>
      </c>
      <c r="I77">
        <v>112</v>
      </c>
      <c r="J77">
        <v>34</v>
      </c>
      <c r="K77">
        <v>39</v>
      </c>
      <c r="L77">
        <v>44</v>
      </c>
      <c r="M77">
        <v>49.5</v>
      </c>
      <c r="N77">
        <v>54</v>
      </c>
      <c r="O77">
        <v>4.5</v>
      </c>
      <c r="P77">
        <v>5.5</v>
      </c>
      <c r="Q77">
        <v>5</v>
      </c>
      <c r="R77">
        <v>39</v>
      </c>
      <c r="S77">
        <v>5</v>
      </c>
      <c r="T77" t="s">
        <v>184</v>
      </c>
      <c r="U77">
        <v>2</v>
      </c>
      <c r="V77">
        <v>46</v>
      </c>
      <c r="W77">
        <v>110</v>
      </c>
    </row>
    <row r="78" spans="1:23" x14ac:dyDescent="0.25">
      <c r="A78" t="s">
        <v>101</v>
      </c>
      <c r="B78" t="s">
        <v>102</v>
      </c>
      <c r="C78" s="5">
        <v>43070</v>
      </c>
      <c r="D78">
        <v>61</v>
      </c>
      <c r="E78">
        <v>37</v>
      </c>
      <c r="F78">
        <v>15</v>
      </c>
      <c r="G78">
        <v>1</v>
      </c>
      <c r="H78">
        <v>0</v>
      </c>
      <c r="I78">
        <v>114</v>
      </c>
      <c r="J78">
        <v>35</v>
      </c>
      <c r="K78">
        <v>39</v>
      </c>
      <c r="L78">
        <v>46</v>
      </c>
      <c r="M78">
        <v>51</v>
      </c>
      <c r="N78">
        <v>55</v>
      </c>
      <c r="O78">
        <v>4</v>
      </c>
      <c r="P78">
        <v>5</v>
      </c>
      <c r="Q78">
        <v>7</v>
      </c>
      <c r="R78">
        <v>39</v>
      </c>
      <c r="S78">
        <v>4</v>
      </c>
      <c r="T78" t="s">
        <v>185</v>
      </c>
      <c r="U78">
        <v>1</v>
      </c>
      <c r="V78">
        <v>53</v>
      </c>
      <c r="W78">
        <v>113</v>
      </c>
    </row>
    <row r="79" spans="1:23" x14ac:dyDescent="0.25">
      <c r="A79" t="s">
        <v>101</v>
      </c>
      <c r="B79" t="s">
        <v>102</v>
      </c>
      <c r="C79" s="5">
        <v>43101</v>
      </c>
      <c r="D79">
        <v>58</v>
      </c>
      <c r="E79">
        <v>34</v>
      </c>
      <c r="F79">
        <v>30</v>
      </c>
      <c r="G79">
        <v>2</v>
      </c>
      <c r="H79">
        <v>3</v>
      </c>
      <c r="I79">
        <v>127</v>
      </c>
      <c r="J79">
        <v>26</v>
      </c>
      <c r="K79">
        <v>30</v>
      </c>
      <c r="L79">
        <v>37</v>
      </c>
      <c r="M79">
        <v>39</v>
      </c>
      <c r="N79">
        <v>46</v>
      </c>
      <c r="O79">
        <v>7</v>
      </c>
      <c r="P79">
        <v>2</v>
      </c>
      <c r="Q79">
        <v>7</v>
      </c>
      <c r="R79">
        <v>30</v>
      </c>
      <c r="S79">
        <v>4</v>
      </c>
      <c r="T79" t="s">
        <v>186</v>
      </c>
      <c r="U79">
        <v>5</v>
      </c>
      <c r="V79">
        <v>69</v>
      </c>
      <c r="W79">
        <v>122</v>
      </c>
    </row>
    <row r="80" spans="1:23" x14ac:dyDescent="0.25">
      <c r="A80" t="s">
        <v>101</v>
      </c>
      <c r="B80" t="s">
        <v>102</v>
      </c>
      <c r="C80" s="5">
        <v>43132</v>
      </c>
      <c r="D80">
        <v>0</v>
      </c>
      <c r="E80">
        <v>0</v>
      </c>
      <c r="F80">
        <v>0</v>
      </c>
      <c r="G80">
        <v>0</v>
      </c>
      <c r="H80">
        <v>0</v>
      </c>
      <c r="I80">
        <v>0</v>
      </c>
      <c r="T80" t="s">
        <v>187</v>
      </c>
      <c r="U80">
        <v>0</v>
      </c>
      <c r="V80">
        <v>0</v>
      </c>
      <c r="W80">
        <v>0</v>
      </c>
    </row>
    <row r="81" spans="1:23" x14ac:dyDescent="0.25">
      <c r="A81" t="s">
        <v>101</v>
      </c>
      <c r="B81" t="s">
        <v>102</v>
      </c>
      <c r="C81" s="5">
        <v>43160</v>
      </c>
      <c r="D81">
        <v>53</v>
      </c>
      <c r="E81">
        <v>52</v>
      </c>
      <c r="F81">
        <v>22</v>
      </c>
      <c r="G81">
        <v>0</v>
      </c>
      <c r="H81">
        <v>3</v>
      </c>
      <c r="I81">
        <v>130</v>
      </c>
      <c r="J81">
        <v>37</v>
      </c>
      <c r="K81">
        <v>41</v>
      </c>
      <c r="L81">
        <v>48</v>
      </c>
      <c r="M81">
        <v>53</v>
      </c>
      <c r="N81">
        <v>59</v>
      </c>
      <c r="O81">
        <v>6</v>
      </c>
      <c r="P81">
        <v>5</v>
      </c>
      <c r="Q81">
        <v>7</v>
      </c>
      <c r="R81">
        <v>41</v>
      </c>
      <c r="S81">
        <v>4</v>
      </c>
      <c r="T81" t="s">
        <v>188</v>
      </c>
      <c r="U81">
        <v>3</v>
      </c>
      <c r="V81">
        <v>77</v>
      </c>
      <c r="W81">
        <v>127</v>
      </c>
    </row>
    <row r="82" spans="1:23" x14ac:dyDescent="0.25">
      <c r="A82" t="s">
        <v>101</v>
      </c>
      <c r="B82" t="s">
        <v>102</v>
      </c>
      <c r="C82" s="5">
        <v>43191</v>
      </c>
      <c r="D82">
        <v>2</v>
      </c>
      <c r="E82">
        <v>0</v>
      </c>
      <c r="F82">
        <v>0</v>
      </c>
      <c r="G82">
        <v>0</v>
      </c>
      <c r="H82">
        <v>0</v>
      </c>
      <c r="I82">
        <v>2</v>
      </c>
      <c r="J82">
        <v>0</v>
      </c>
      <c r="K82">
        <v>0</v>
      </c>
      <c r="L82">
        <v>0.5</v>
      </c>
      <c r="M82">
        <v>1</v>
      </c>
      <c r="N82">
        <v>1</v>
      </c>
      <c r="O82">
        <v>0</v>
      </c>
      <c r="P82">
        <v>0.5</v>
      </c>
      <c r="Q82">
        <v>0.5</v>
      </c>
      <c r="R82">
        <v>0</v>
      </c>
      <c r="S82">
        <v>0</v>
      </c>
      <c r="T82" t="s">
        <v>189</v>
      </c>
      <c r="U82">
        <v>0</v>
      </c>
      <c r="V82">
        <v>0</v>
      </c>
      <c r="W82">
        <v>2</v>
      </c>
    </row>
    <row r="83" spans="1:23" x14ac:dyDescent="0.25">
      <c r="A83" t="s">
        <v>101</v>
      </c>
      <c r="B83" t="s">
        <v>102</v>
      </c>
      <c r="C83" s="5">
        <v>43221</v>
      </c>
      <c r="D83">
        <v>220</v>
      </c>
      <c r="E83">
        <v>191</v>
      </c>
      <c r="F83">
        <v>107</v>
      </c>
      <c r="G83">
        <v>14</v>
      </c>
      <c r="H83">
        <v>1</v>
      </c>
      <c r="I83">
        <v>533</v>
      </c>
      <c r="J83">
        <v>12</v>
      </c>
      <c r="K83">
        <v>27</v>
      </c>
      <c r="L83">
        <v>50</v>
      </c>
      <c r="M83">
        <v>71</v>
      </c>
      <c r="N83">
        <v>113</v>
      </c>
      <c r="O83">
        <v>42</v>
      </c>
      <c r="P83">
        <v>21</v>
      </c>
      <c r="Q83">
        <v>23</v>
      </c>
      <c r="R83">
        <v>27</v>
      </c>
      <c r="S83">
        <v>15</v>
      </c>
      <c r="T83" t="s">
        <v>190</v>
      </c>
      <c r="U83">
        <v>15</v>
      </c>
      <c r="V83">
        <v>313</v>
      </c>
      <c r="W83">
        <v>518</v>
      </c>
    </row>
    <row r="84" spans="1:23" x14ac:dyDescent="0.25">
      <c r="A84" t="s">
        <v>101</v>
      </c>
      <c r="B84" t="s">
        <v>102</v>
      </c>
      <c r="C84" s="5">
        <v>43252</v>
      </c>
      <c r="D84">
        <v>0</v>
      </c>
      <c r="E84">
        <v>0</v>
      </c>
      <c r="F84">
        <v>0</v>
      </c>
      <c r="G84">
        <v>0</v>
      </c>
      <c r="H84">
        <v>0</v>
      </c>
      <c r="I84">
        <v>0</v>
      </c>
      <c r="T84" t="s">
        <v>191</v>
      </c>
      <c r="U84">
        <v>0</v>
      </c>
      <c r="V84">
        <v>0</v>
      </c>
      <c r="W84">
        <v>0</v>
      </c>
    </row>
    <row r="85" spans="1:23" x14ac:dyDescent="0.25">
      <c r="A85" t="s">
        <v>101</v>
      </c>
      <c r="B85" t="s">
        <v>102</v>
      </c>
      <c r="C85" s="5">
        <v>43282</v>
      </c>
      <c r="D85">
        <v>53</v>
      </c>
      <c r="E85">
        <v>46</v>
      </c>
      <c r="F85">
        <v>20</v>
      </c>
      <c r="G85">
        <v>6</v>
      </c>
      <c r="H85">
        <v>1</v>
      </c>
      <c r="I85">
        <v>126</v>
      </c>
      <c r="J85">
        <v>26</v>
      </c>
      <c r="K85">
        <v>30</v>
      </c>
      <c r="L85">
        <v>35</v>
      </c>
      <c r="M85">
        <v>39</v>
      </c>
      <c r="N85">
        <v>42</v>
      </c>
      <c r="O85">
        <v>3</v>
      </c>
      <c r="P85">
        <v>4</v>
      </c>
      <c r="Q85">
        <v>5</v>
      </c>
      <c r="R85">
        <v>30</v>
      </c>
      <c r="S85">
        <v>4</v>
      </c>
      <c r="T85" t="s">
        <v>192</v>
      </c>
      <c r="U85">
        <v>7</v>
      </c>
      <c r="V85">
        <v>73</v>
      </c>
      <c r="W85">
        <v>119</v>
      </c>
    </row>
    <row r="86" spans="1:23" x14ac:dyDescent="0.25">
      <c r="A86" t="s">
        <v>103</v>
      </c>
      <c r="B86" t="s">
        <v>104</v>
      </c>
      <c r="C86" s="5">
        <v>42948</v>
      </c>
      <c r="D86">
        <v>0</v>
      </c>
      <c r="E86">
        <v>0</v>
      </c>
      <c r="F86">
        <v>0</v>
      </c>
      <c r="G86">
        <v>0</v>
      </c>
      <c r="H86">
        <v>0</v>
      </c>
      <c r="I86">
        <v>0</v>
      </c>
      <c r="T86" t="s">
        <v>193</v>
      </c>
      <c r="U86">
        <v>0</v>
      </c>
      <c r="V86">
        <v>0</v>
      </c>
      <c r="W86">
        <v>0</v>
      </c>
    </row>
    <row r="87" spans="1:23" x14ac:dyDescent="0.25">
      <c r="A87" t="s">
        <v>103</v>
      </c>
      <c r="B87" t="s">
        <v>104</v>
      </c>
      <c r="C87" s="5">
        <v>42979</v>
      </c>
      <c r="D87">
        <v>0</v>
      </c>
      <c r="E87">
        <v>4</v>
      </c>
      <c r="F87">
        <v>0</v>
      </c>
      <c r="G87">
        <v>0</v>
      </c>
      <c r="H87">
        <v>0</v>
      </c>
      <c r="I87">
        <v>4</v>
      </c>
      <c r="J87">
        <v>81</v>
      </c>
      <c r="K87">
        <v>87</v>
      </c>
      <c r="L87">
        <v>107.5</v>
      </c>
      <c r="M87">
        <v>123.5</v>
      </c>
      <c r="N87">
        <v>125</v>
      </c>
      <c r="O87">
        <v>1.5</v>
      </c>
      <c r="P87">
        <v>16</v>
      </c>
      <c r="Q87">
        <v>20.5</v>
      </c>
      <c r="R87">
        <v>87</v>
      </c>
      <c r="S87">
        <v>6</v>
      </c>
      <c r="T87" t="s">
        <v>194</v>
      </c>
      <c r="U87">
        <v>0</v>
      </c>
      <c r="V87">
        <v>4</v>
      </c>
      <c r="W87">
        <v>4</v>
      </c>
    </row>
    <row r="88" spans="1:23" x14ac:dyDescent="0.25">
      <c r="A88" t="s">
        <v>103</v>
      </c>
      <c r="B88" t="s">
        <v>104</v>
      </c>
      <c r="C88" s="5">
        <v>43009</v>
      </c>
      <c r="D88">
        <v>0</v>
      </c>
      <c r="E88">
        <v>0</v>
      </c>
      <c r="F88">
        <v>0</v>
      </c>
      <c r="G88">
        <v>0</v>
      </c>
      <c r="H88">
        <v>0</v>
      </c>
      <c r="I88">
        <v>0</v>
      </c>
      <c r="T88" t="s">
        <v>195</v>
      </c>
      <c r="U88">
        <v>0</v>
      </c>
      <c r="V88">
        <v>0</v>
      </c>
      <c r="W88">
        <v>0</v>
      </c>
    </row>
    <row r="89" spans="1:23" x14ac:dyDescent="0.25">
      <c r="A89" t="s">
        <v>103</v>
      </c>
      <c r="B89" t="s">
        <v>104</v>
      </c>
      <c r="C89" s="5">
        <v>43040</v>
      </c>
      <c r="D89">
        <v>0</v>
      </c>
      <c r="E89">
        <v>0</v>
      </c>
      <c r="F89">
        <v>0</v>
      </c>
      <c r="G89">
        <v>0</v>
      </c>
      <c r="H89">
        <v>0</v>
      </c>
      <c r="I89">
        <v>0</v>
      </c>
      <c r="T89" t="s">
        <v>196</v>
      </c>
      <c r="U89">
        <v>0</v>
      </c>
      <c r="V89">
        <v>0</v>
      </c>
      <c r="W89">
        <v>0</v>
      </c>
    </row>
    <row r="90" spans="1:23" x14ac:dyDescent="0.25">
      <c r="A90" t="s">
        <v>103</v>
      </c>
      <c r="B90" t="s">
        <v>104</v>
      </c>
      <c r="C90" s="5">
        <v>43070</v>
      </c>
      <c r="D90">
        <v>0</v>
      </c>
      <c r="E90">
        <v>0</v>
      </c>
      <c r="F90">
        <v>0</v>
      </c>
      <c r="G90">
        <v>0</v>
      </c>
      <c r="H90">
        <v>0</v>
      </c>
      <c r="I90">
        <v>0</v>
      </c>
      <c r="T90" t="s">
        <v>197</v>
      </c>
      <c r="U90">
        <v>0</v>
      </c>
      <c r="V90">
        <v>0</v>
      </c>
      <c r="W90">
        <v>0</v>
      </c>
    </row>
    <row r="91" spans="1:23" x14ac:dyDescent="0.25">
      <c r="A91" t="s">
        <v>103</v>
      </c>
      <c r="B91" t="s">
        <v>104</v>
      </c>
      <c r="C91" s="5">
        <v>43101</v>
      </c>
      <c r="D91">
        <v>0</v>
      </c>
      <c r="E91">
        <v>3</v>
      </c>
      <c r="F91">
        <v>1</v>
      </c>
      <c r="G91">
        <v>1</v>
      </c>
      <c r="H91">
        <v>0</v>
      </c>
      <c r="I91">
        <v>5</v>
      </c>
      <c r="J91">
        <v>22</v>
      </c>
      <c r="K91">
        <v>80</v>
      </c>
      <c r="L91">
        <v>203</v>
      </c>
      <c r="M91">
        <v>227</v>
      </c>
      <c r="N91">
        <v>267</v>
      </c>
      <c r="O91">
        <v>40</v>
      </c>
      <c r="P91">
        <v>24</v>
      </c>
      <c r="Q91">
        <v>123</v>
      </c>
      <c r="R91">
        <v>80</v>
      </c>
      <c r="S91">
        <v>58</v>
      </c>
      <c r="T91" t="s">
        <v>198</v>
      </c>
      <c r="U91">
        <v>1</v>
      </c>
      <c r="V91">
        <v>5</v>
      </c>
      <c r="W91">
        <v>4</v>
      </c>
    </row>
    <row r="92" spans="1:23" x14ac:dyDescent="0.25">
      <c r="A92" t="s">
        <v>103</v>
      </c>
      <c r="B92" t="s">
        <v>104</v>
      </c>
      <c r="C92" s="5">
        <v>43132</v>
      </c>
      <c r="D92">
        <v>0</v>
      </c>
      <c r="E92">
        <v>0</v>
      </c>
      <c r="F92">
        <v>0</v>
      </c>
      <c r="G92">
        <v>0</v>
      </c>
      <c r="H92">
        <v>0</v>
      </c>
      <c r="I92">
        <v>0</v>
      </c>
      <c r="T92" t="s">
        <v>199</v>
      </c>
      <c r="U92">
        <v>0</v>
      </c>
      <c r="V92">
        <v>0</v>
      </c>
      <c r="W92">
        <v>0</v>
      </c>
    </row>
    <row r="93" spans="1:23" x14ac:dyDescent="0.25">
      <c r="A93" t="s">
        <v>103</v>
      </c>
      <c r="B93" t="s">
        <v>104</v>
      </c>
      <c r="C93" s="5">
        <v>43160</v>
      </c>
      <c r="D93">
        <v>0</v>
      </c>
      <c r="E93">
        <v>0</v>
      </c>
      <c r="F93">
        <v>0</v>
      </c>
      <c r="G93">
        <v>0</v>
      </c>
      <c r="H93">
        <v>0</v>
      </c>
      <c r="I93">
        <v>0</v>
      </c>
      <c r="T93" t="s">
        <v>200</v>
      </c>
      <c r="U93">
        <v>0</v>
      </c>
      <c r="V93">
        <v>0</v>
      </c>
      <c r="W93">
        <v>0</v>
      </c>
    </row>
    <row r="94" spans="1:23" x14ac:dyDescent="0.25">
      <c r="A94" t="s">
        <v>103</v>
      </c>
      <c r="B94" t="s">
        <v>104</v>
      </c>
      <c r="C94" s="5">
        <v>43191</v>
      </c>
      <c r="D94">
        <v>0</v>
      </c>
      <c r="E94">
        <v>13</v>
      </c>
      <c r="F94">
        <v>2</v>
      </c>
      <c r="G94">
        <v>0</v>
      </c>
      <c r="H94">
        <v>0</v>
      </c>
      <c r="I94">
        <v>15</v>
      </c>
      <c r="J94">
        <v>64</v>
      </c>
      <c r="K94">
        <v>86</v>
      </c>
      <c r="L94">
        <v>118</v>
      </c>
      <c r="M94">
        <v>212</v>
      </c>
      <c r="N94">
        <v>335</v>
      </c>
      <c r="O94">
        <v>123</v>
      </c>
      <c r="P94">
        <v>94</v>
      </c>
      <c r="Q94">
        <v>32</v>
      </c>
      <c r="R94">
        <v>86</v>
      </c>
      <c r="S94">
        <v>22</v>
      </c>
      <c r="T94" t="s">
        <v>201</v>
      </c>
      <c r="U94">
        <v>0</v>
      </c>
      <c r="V94">
        <v>15</v>
      </c>
      <c r="W94">
        <v>15</v>
      </c>
    </row>
    <row r="95" spans="1:23" x14ac:dyDescent="0.25">
      <c r="A95" t="s">
        <v>103</v>
      </c>
      <c r="B95" t="s">
        <v>104</v>
      </c>
      <c r="C95" s="5">
        <v>43221</v>
      </c>
      <c r="D95">
        <v>0</v>
      </c>
      <c r="E95">
        <v>0</v>
      </c>
      <c r="F95">
        <v>0</v>
      </c>
      <c r="G95">
        <v>0</v>
      </c>
      <c r="H95">
        <v>0</v>
      </c>
      <c r="I95">
        <v>0</v>
      </c>
      <c r="T95" t="s">
        <v>202</v>
      </c>
      <c r="U95">
        <v>0</v>
      </c>
      <c r="V95">
        <v>0</v>
      </c>
      <c r="W95">
        <v>0</v>
      </c>
    </row>
    <row r="96" spans="1:23" x14ac:dyDescent="0.25">
      <c r="A96" t="s">
        <v>103</v>
      </c>
      <c r="B96" t="s">
        <v>104</v>
      </c>
      <c r="C96" s="5">
        <v>43252</v>
      </c>
      <c r="D96">
        <v>0</v>
      </c>
      <c r="E96">
        <v>0</v>
      </c>
      <c r="F96">
        <v>0</v>
      </c>
      <c r="G96">
        <v>0</v>
      </c>
      <c r="H96">
        <v>0</v>
      </c>
      <c r="I96">
        <v>0</v>
      </c>
      <c r="T96" t="s">
        <v>203</v>
      </c>
      <c r="U96">
        <v>0</v>
      </c>
      <c r="V96">
        <v>0</v>
      </c>
      <c r="W96">
        <v>0</v>
      </c>
    </row>
    <row r="97" spans="1:23" x14ac:dyDescent="0.25">
      <c r="A97" t="s">
        <v>103</v>
      </c>
      <c r="B97" t="s">
        <v>104</v>
      </c>
      <c r="C97" s="5">
        <v>43282</v>
      </c>
      <c r="D97">
        <v>0</v>
      </c>
      <c r="E97">
        <v>0</v>
      </c>
      <c r="F97">
        <v>0</v>
      </c>
      <c r="G97">
        <v>0</v>
      </c>
      <c r="H97">
        <v>0</v>
      </c>
      <c r="I97">
        <v>0</v>
      </c>
      <c r="T97" t="s">
        <v>204</v>
      </c>
      <c r="U97">
        <v>0</v>
      </c>
      <c r="V97">
        <v>0</v>
      </c>
      <c r="W97">
        <v>0</v>
      </c>
    </row>
    <row r="98" spans="1:23" x14ac:dyDescent="0.25">
      <c r="A98" t="s">
        <v>105</v>
      </c>
      <c r="B98" t="s">
        <v>106</v>
      </c>
      <c r="C98" s="5">
        <v>42948</v>
      </c>
      <c r="D98">
        <v>120</v>
      </c>
      <c r="E98">
        <v>34</v>
      </c>
      <c r="F98">
        <v>0</v>
      </c>
      <c r="G98">
        <v>0</v>
      </c>
      <c r="H98">
        <v>0</v>
      </c>
      <c r="I98">
        <v>154</v>
      </c>
      <c r="J98">
        <v>30</v>
      </c>
      <c r="K98">
        <v>44</v>
      </c>
      <c r="L98">
        <v>56.5</v>
      </c>
      <c r="M98">
        <v>71</v>
      </c>
      <c r="N98">
        <v>84</v>
      </c>
      <c r="O98">
        <v>13</v>
      </c>
      <c r="P98">
        <v>14.5</v>
      </c>
      <c r="Q98">
        <v>12.5</v>
      </c>
      <c r="R98">
        <v>44</v>
      </c>
      <c r="S98">
        <v>14</v>
      </c>
      <c r="T98" t="s">
        <v>205</v>
      </c>
      <c r="U98">
        <v>0</v>
      </c>
      <c r="V98">
        <v>34</v>
      </c>
      <c r="W98">
        <v>154</v>
      </c>
    </row>
    <row r="99" spans="1:23" x14ac:dyDescent="0.25">
      <c r="A99" t="s">
        <v>105</v>
      </c>
      <c r="B99" t="s">
        <v>106</v>
      </c>
      <c r="C99" s="5">
        <v>42979</v>
      </c>
      <c r="D99">
        <v>123</v>
      </c>
      <c r="E99">
        <v>52</v>
      </c>
      <c r="F99">
        <v>3</v>
      </c>
      <c r="G99">
        <v>0</v>
      </c>
      <c r="H99">
        <v>0</v>
      </c>
      <c r="I99">
        <v>178</v>
      </c>
      <c r="J99">
        <v>22</v>
      </c>
      <c r="K99">
        <v>43</v>
      </c>
      <c r="L99">
        <v>62.5</v>
      </c>
      <c r="M99">
        <v>163</v>
      </c>
      <c r="N99">
        <v>333</v>
      </c>
      <c r="O99">
        <v>170</v>
      </c>
      <c r="P99">
        <v>100.5</v>
      </c>
      <c r="Q99">
        <v>19.5</v>
      </c>
      <c r="R99">
        <v>43</v>
      </c>
      <c r="S99">
        <v>21</v>
      </c>
      <c r="T99" t="s">
        <v>206</v>
      </c>
      <c r="U99">
        <v>0</v>
      </c>
      <c r="V99">
        <v>55</v>
      </c>
      <c r="W99">
        <v>178</v>
      </c>
    </row>
    <row r="100" spans="1:23" x14ac:dyDescent="0.25">
      <c r="A100" t="s">
        <v>105</v>
      </c>
      <c r="B100" t="s">
        <v>106</v>
      </c>
      <c r="C100" s="5">
        <v>43009</v>
      </c>
      <c r="D100">
        <v>12</v>
      </c>
      <c r="E100">
        <v>20</v>
      </c>
      <c r="F100">
        <v>0</v>
      </c>
      <c r="G100">
        <v>0</v>
      </c>
      <c r="H100">
        <v>0</v>
      </c>
      <c r="I100">
        <v>32</v>
      </c>
      <c r="J100">
        <v>12</v>
      </c>
      <c r="K100">
        <v>20</v>
      </c>
      <c r="L100">
        <v>31</v>
      </c>
      <c r="M100">
        <v>50.5</v>
      </c>
      <c r="N100">
        <v>80</v>
      </c>
      <c r="O100">
        <v>29.5</v>
      </c>
      <c r="P100">
        <v>19.5</v>
      </c>
      <c r="Q100">
        <v>11</v>
      </c>
      <c r="R100">
        <v>20</v>
      </c>
      <c r="S100">
        <v>8</v>
      </c>
      <c r="T100" t="s">
        <v>207</v>
      </c>
      <c r="U100">
        <v>0</v>
      </c>
      <c r="V100">
        <v>20</v>
      </c>
      <c r="W100">
        <v>32</v>
      </c>
    </row>
    <row r="101" spans="1:23" x14ac:dyDescent="0.25">
      <c r="A101" t="s">
        <v>105</v>
      </c>
      <c r="B101" t="s">
        <v>106</v>
      </c>
      <c r="C101" s="5">
        <v>43040</v>
      </c>
      <c r="D101">
        <v>48</v>
      </c>
      <c r="E101">
        <v>27</v>
      </c>
      <c r="F101">
        <v>0</v>
      </c>
      <c r="G101">
        <v>0</v>
      </c>
      <c r="H101">
        <v>0</v>
      </c>
      <c r="I101">
        <v>75</v>
      </c>
      <c r="J101">
        <v>16</v>
      </c>
      <c r="K101">
        <v>24</v>
      </c>
      <c r="L101">
        <v>47</v>
      </c>
      <c r="M101">
        <v>84</v>
      </c>
      <c r="N101">
        <v>353</v>
      </c>
      <c r="O101">
        <v>269</v>
      </c>
      <c r="P101">
        <v>37</v>
      </c>
      <c r="Q101">
        <v>23</v>
      </c>
      <c r="R101">
        <v>24</v>
      </c>
      <c r="S101">
        <v>8</v>
      </c>
      <c r="T101" t="s">
        <v>208</v>
      </c>
      <c r="U101">
        <v>0</v>
      </c>
      <c r="V101">
        <v>27</v>
      </c>
      <c r="W101">
        <v>75</v>
      </c>
    </row>
    <row r="102" spans="1:23" x14ac:dyDescent="0.25">
      <c r="A102" t="s">
        <v>105</v>
      </c>
      <c r="B102" t="s">
        <v>106</v>
      </c>
      <c r="C102" s="5">
        <v>43070</v>
      </c>
      <c r="D102">
        <v>57</v>
      </c>
      <c r="E102">
        <v>41</v>
      </c>
      <c r="F102">
        <v>0</v>
      </c>
      <c r="G102">
        <v>1</v>
      </c>
      <c r="H102">
        <v>0</v>
      </c>
      <c r="I102">
        <v>99</v>
      </c>
      <c r="J102">
        <v>7</v>
      </c>
      <c r="K102">
        <v>24</v>
      </c>
      <c r="L102">
        <v>38</v>
      </c>
      <c r="M102">
        <v>70</v>
      </c>
      <c r="N102">
        <v>94</v>
      </c>
      <c r="O102">
        <v>24</v>
      </c>
      <c r="P102">
        <v>32</v>
      </c>
      <c r="Q102">
        <v>14</v>
      </c>
      <c r="R102">
        <v>24</v>
      </c>
      <c r="S102">
        <v>17</v>
      </c>
      <c r="T102" t="s">
        <v>209</v>
      </c>
      <c r="U102">
        <v>1</v>
      </c>
      <c r="V102">
        <v>42</v>
      </c>
      <c r="W102">
        <v>98</v>
      </c>
    </row>
    <row r="103" spans="1:23" x14ac:dyDescent="0.25">
      <c r="A103" t="s">
        <v>105</v>
      </c>
      <c r="B103" t="s">
        <v>106</v>
      </c>
      <c r="C103" s="5">
        <v>43101</v>
      </c>
      <c r="D103">
        <v>26</v>
      </c>
      <c r="E103">
        <v>21</v>
      </c>
      <c r="F103">
        <v>0</v>
      </c>
      <c r="G103">
        <v>0</v>
      </c>
      <c r="H103">
        <v>0</v>
      </c>
      <c r="I103">
        <v>47</v>
      </c>
      <c r="J103">
        <v>11</v>
      </c>
      <c r="K103">
        <v>20</v>
      </c>
      <c r="L103">
        <v>28</v>
      </c>
      <c r="M103">
        <v>44</v>
      </c>
      <c r="N103">
        <v>85</v>
      </c>
      <c r="O103">
        <v>41</v>
      </c>
      <c r="P103">
        <v>16</v>
      </c>
      <c r="Q103">
        <v>8</v>
      </c>
      <c r="R103">
        <v>20</v>
      </c>
      <c r="S103">
        <v>9</v>
      </c>
      <c r="T103" t="s">
        <v>210</v>
      </c>
      <c r="U103">
        <v>0</v>
      </c>
      <c r="V103">
        <v>21</v>
      </c>
      <c r="W103">
        <v>47</v>
      </c>
    </row>
    <row r="104" spans="1:23" x14ac:dyDescent="0.25">
      <c r="A104" t="s">
        <v>105</v>
      </c>
      <c r="B104" t="s">
        <v>106</v>
      </c>
      <c r="C104" s="5">
        <v>43132</v>
      </c>
      <c r="D104">
        <v>38</v>
      </c>
      <c r="E104">
        <v>18</v>
      </c>
      <c r="F104">
        <v>1</v>
      </c>
      <c r="G104">
        <v>0</v>
      </c>
      <c r="H104">
        <v>0</v>
      </c>
      <c r="I104">
        <v>57</v>
      </c>
      <c r="J104">
        <v>13</v>
      </c>
      <c r="K104">
        <v>28</v>
      </c>
      <c r="L104">
        <v>39</v>
      </c>
      <c r="M104">
        <v>85</v>
      </c>
      <c r="N104">
        <v>133</v>
      </c>
      <c r="O104">
        <v>48</v>
      </c>
      <c r="P104">
        <v>46</v>
      </c>
      <c r="Q104">
        <v>11</v>
      </c>
      <c r="R104">
        <v>28</v>
      </c>
      <c r="S104">
        <v>15</v>
      </c>
      <c r="T104" t="s">
        <v>211</v>
      </c>
      <c r="U104">
        <v>0</v>
      </c>
      <c r="V104">
        <v>19</v>
      </c>
      <c r="W104">
        <v>57</v>
      </c>
    </row>
    <row r="105" spans="1:23" x14ac:dyDescent="0.25">
      <c r="A105" t="s">
        <v>105</v>
      </c>
      <c r="B105" t="s">
        <v>106</v>
      </c>
      <c r="C105" s="5">
        <v>43160</v>
      </c>
      <c r="D105">
        <v>25</v>
      </c>
      <c r="E105">
        <v>14</v>
      </c>
      <c r="F105">
        <v>0</v>
      </c>
      <c r="G105">
        <v>0</v>
      </c>
      <c r="H105">
        <v>0</v>
      </c>
      <c r="I105">
        <v>39</v>
      </c>
      <c r="J105">
        <v>9</v>
      </c>
      <c r="K105">
        <v>19</v>
      </c>
      <c r="L105">
        <v>33</v>
      </c>
      <c r="M105">
        <v>63</v>
      </c>
      <c r="N105">
        <v>164</v>
      </c>
      <c r="O105">
        <v>101</v>
      </c>
      <c r="P105">
        <v>30</v>
      </c>
      <c r="Q105">
        <v>14</v>
      </c>
      <c r="R105">
        <v>19</v>
      </c>
      <c r="S105">
        <v>10</v>
      </c>
      <c r="T105" t="s">
        <v>212</v>
      </c>
      <c r="U105">
        <v>0</v>
      </c>
      <c r="V105">
        <v>14</v>
      </c>
      <c r="W105">
        <v>39</v>
      </c>
    </row>
    <row r="106" spans="1:23" x14ac:dyDescent="0.25">
      <c r="A106" t="s">
        <v>105</v>
      </c>
      <c r="B106" t="s">
        <v>106</v>
      </c>
      <c r="C106" s="5">
        <v>43191</v>
      </c>
      <c r="D106">
        <v>18</v>
      </c>
      <c r="E106">
        <v>2</v>
      </c>
      <c r="F106">
        <v>1</v>
      </c>
      <c r="G106">
        <v>0</v>
      </c>
      <c r="H106">
        <v>0</v>
      </c>
      <c r="I106">
        <v>21</v>
      </c>
      <c r="J106">
        <v>26</v>
      </c>
      <c r="K106">
        <v>40</v>
      </c>
      <c r="L106">
        <v>47</v>
      </c>
      <c r="M106">
        <v>158</v>
      </c>
      <c r="N106">
        <v>324</v>
      </c>
      <c r="O106">
        <v>166</v>
      </c>
      <c r="P106">
        <v>111</v>
      </c>
      <c r="Q106">
        <v>7</v>
      </c>
      <c r="R106">
        <v>40</v>
      </c>
      <c r="S106">
        <v>14</v>
      </c>
      <c r="T106" t="s">
        <v>213</v>
      </c>
      <c r="U106">
        <v>0</v>
      </c>
      <c r="V106">
        <v>3</v>
      </c>
      <c r="W106">
        <v>21</v>
      </c>
    </row>
    <row r="107" spans="1:23" x14ac:dyDescent="0.25">
      <c r="A107" t="s">
        <v>105</v>
      </c>
      <c r="B107" t="s">
        <v>106</v>
      </c>
      <c r="C107" s="5">
        <v>43221</v>
      </c>
      <c r="D107">
        <v>32</v>
      </c>
      <c r="E107">
        <v>24</v>
      </c>
      <c r="F107">
        <v>1</v>
      </c>
      <c r="G107">
        <v>0</v>
      </c>
      <c r="H107">
        <v>0</v>
      </c>
      <c r="I107">
        <v>57</v>
      </c>
      <c r="J107">
        <v>17</v>
      </c>
      <c r="K107">
        <v>29</v>
      </c>
      <c r="L107">
        <v>39</v>
      </c>
      <c r="M107">
        <v>52</v>
      </c>
      <c r="N107">
        <v>181</v>
      </c>
      <c r="O107">
        <v>129</v>
      </c>
      <c r="P107">
        <v>13</v>
      </c>
      <c r="Q107">
        <v>10</v>
      </c>
      <c r="R107">
        <v>29</v>
      </c>
      <c r="S107">
        <v>12</v>
      </c>
      <c r="T107" t="s">
        <v>214</v>
      </c>
      <c r="U107">
        <v>0</v>
      </c>
      <c r="V107">
        <v>25</v>
      </c>
      <c r="W107">
        <v>57</v>
      </c>
    </row>
    <row r="108" spans="1:23" x14ac:dyDescent="0.25">
      <c r="A108" t="s">
        <v>105</v>
      </c>
      <c r="B108" t="s">
        <v>106</v>
      </c>
      <c r="C108" s="5">
        <v>43252</v>
      </c>
      <c r="D108">
        <v>27</v>
      </c>
      <c r="E108">
        <v>12</v>
      </c>
      <c r="F108">
        <v>0</v>
      </c>
      <c r="G108">
        <v>0</v>
      </c>
      <c r="H108">
        <v>0</v>
      </c>
      <c r="I108">
        <v>39</v>
      </c>
      <c r="J108">
        <v>8</v>
      </c>
      <c r="K108">
        <v>26</v>
      </c>
      <c r="L108">
        <v>43</v>
      </c>
      <c r="M108">
        <v>59</v>
      </c>
      <c r="N108">
        <v>349</v>
      </c>
      <c r="O108">
        <v>290</v>
      </c>
      <c r="P108">
        <v>16</v>
      </c>
      <c r="Q108">
        <v>17</v>
      </c>
      <c r="R108">
        <v>26</v>
      </c>
      <c r="S108">
        <v>18</v>
      </c>
      <c r="T108" t="s">
        <v>215</v>
      </c>
      <c r="U108">
        <v>0</v>
      </c>
      <c r="V108">
        <v>12</v>
      </c>
      <c r="W108">
        <v>39</v>
      </c>
    </row>
    <row r="109" spans="1:23" x14ac:dyDescent="0.25">
      <c r="A109" t="s">
        <v>105</v>
      </c>
      <c r="B109" t="s">
        <v>106</v>
      </c>
      <c r="C109" s="5">
        <v>43282</v>
      </c>
      <c r="D109">
        <v>34</v>
      </c>
      <c r="E109">
        <v>12</v>
      </c>
      <c r="F109">
        <v>0</v>
      </c>
      <c r="G109">
        <v>0</v>
      </c>
      <c r="H109">
        <v>0</v>
      </c>
      <c r="I109">
        <v>46</v>
      </c>
      <c r="J109">
        <v>19</v>
      </c>
      <c r="K109">
        <v>27</v>
      </c>
      <c r="L109">
        <v>43.5</v>
      </c>
      <c r="M109">
        <v>83</v>
      </c>
      <c r="N109">
        <v>233</v>
      </c>
      <c r="O109">
        <v>150</v>
      </c>
      <c r="P109">
        <v>39.5</v>
      </c>
      <c r="Q109">
        <v>16.5</v>
      </c>
      <c r="R109">
        <v>27</v>
      </c>
      <c r="S109">
        <v>8</v>
      </c>
      <c r="T109" t="s">
        <v>216</v>
      </c>
      <c r="U109">
        <v>0</v>
      </c>
      <c r="V109">
        <v>12</v>
      </c>
      <c r="W109">
        <v>46</v>
      </c>
    </row>
    <row r="110" spans="1:23" x14ac:dyDescent="0.25">
      <c r="A110" t="s">
        <v>107</v>
      </c>
      <c r="B110" t="s">
        <v>108</v>
      </c>
      <c r="C110" s="5">
        <v>42948</v>
      </c>
      <c r="D110">
        <v>35</v>
      </c>
      <c r="E110">
        <v>6</v>
      </c>
      <c r="F110">
        <v>0</v>
      </c>
      <c r="G110">
        <v>0</v>
      </c>
      <c r="H110">
        <v>0</v>
      </c>
      <c r="I110">
        <v>41</v>
      </c>
      <c r="J110">
        <v>18</v>
      </c>
      <c r="K110">
        <v>39</v>
      </c>
      <c r="L110">
        <v>81</v>
      </c>
      <c r="M110">
        <v>94</v>
      </c>
      <c r="N110">
        <v>109</v>
      </c>
      <c r="O110">
        <v>15</v>
      </c>
      <c r="P110">
        <v>13</v>
      </c>
      <c r="Q110">
        <v>42</v>
      </c>
      <c r="R110">
        <v>39</v>
      </c>
      <c r="S110">
        <v>21</v>
      </c>
      <c r="T110" t="s">
        <v>217</v>
      </c>
      <c r="U110">
        <v>0</v>
      </c>
      <c r="V110">
        <v>6</v>
      </c>
      <c r="W110">
        <v>41</v>
      </c>
    </row>
    <row r="111" spans="1:23" x14ac:dyDescent="0.25">
      <c r="A111" t="s">
        <v>107</v>
      </c>
      <c r="B111" t="s">
        <v>108</v>
      </c>
      <c r="C111" s="5">
        <v>42979</v>
      </c>
      <c r="D111">
        <v>74</v>
      </c>
      <c r="E111">
        <v>11</v>
      </c>
      <c r="F111">
        <v>0</v>
      </c>
      <c r="G111">
        <v>0</v>
      </c>
      <c r="H111">
        <v>0</v>
      </c>
      <c r="I111">
        <v>85</v>
      </c>
      <c r="J111">
        <v>14</v>
      </c>
      <c r="K111">
        <v>21</v>
      </c>
      <c r="L111">
        <v>45</v>
      </c>
      <c r="M111">
        <v>69</v>
      </c>
      <c r="N111">
        <v>119</v>
      </c>
      <c r="O111">
        <v>50</v>
      </c>
      <c r="P111">
        <v>24</v>
      </c>
      <c r="Q111">
        <v>24</v>
      </c>
      <c r="R111">
        <v>21</v>
      </c>
      <c r="S111">
        <v>7</v>
      </c>
      <c r="T111" t="s">
        <v>218</v>
      </c>
      <c r="U111">
        <v>0</v>
      </c>
      <c r="V111">
        <v>11</v>
      </c>
      <c r="W111">
        <v>85</v>
      </c>
    </row>
    <row r="112" spans="1:23" x14ac:dyDescent="0.25">
      <c r="A112" t="s">
        <v>107</v>
      </c>
      <c r="B112" t="s">
        <v>108</v>
      </c>
      <c r="C112" s="5">
        <v>43009</v>
      </c>
      <c r="D112">
        <v>63</v>
      </c>
      <c r="E112">
        <v>10</v>
      </c>
      <c r="F112">
        <v>0</v>
      </c>
      <c r="G112">
        <v>0</v>
      </c>
      <c r="H112">
        <v>0</v>
      </c>
      <c r="I112">
        <v>73</v>
      </c>
      <c r="J112">
        <v>51</v>
      </c>
      <c r="K112">
        <v>73</v>
      </c>
      <c r="L112">
        <v>93</v>
      </c>
      <c r="M112">
        <v>112</v>
      </c>
      <c r="N112">
        <v>144</v>
      </c>
      <c r="O112">
        <v>32</v>
      </c>
      <c r="P112">
        <v>19</v>
      </c>
      <c r="Q112">
        <v>20</v>
      </c>
      <c r="R112">
        <v>73</v>
      </c>
      <c r="S112">
        <v>22</v>
      </c>
      <c r="T112" t="s">
        <v>219</v>
      </c>
      <c r="U112">
        <v>0</v>
      </c>
      <c r="V112">
        <v>10</v>
      </c>
      <c r="W112">
        <v>73</v>
      </c>
    </row>
    <row r="113" spans="1:23" x14ac:dyDescent="0.25">
      <c r="A113" t="s">
        <v>107</v>
      </c>
      <c r="B113" t="s">
        <v>108</v>
      </c>
      <c r="C113" s="5">
        <v>43040</v>
      </c>
      <c r="D113">
        <v>95</v>
      </c>
      <c r="E113">
        <v>30</v>
      </c>
      <c r="F113">
        <v>4</v>
      </c>
      <c r="G113">
        <v>1</v>
      </c>
      <c r="H113">
        <v>0</v>
      </c>
      <c r="I113">
        <v>130</v>
      </c>
      <c r="J113">
        <v>47</v>
      </c>
      <c r="K113">
        <v>62</v>
      </c>
      <c r="L113">
        <v>80.5</v>
      </c>
      <c r="M113">
        <v>120</v>
      </c>
      <c r="N113">
        <v>163</v>
      </c>
      <c r="O113">
        <v>43</v>
      </c>
      <c r="P113">
        <v>39.5</v>
      </c>
      <c r="Q113">
        <v>18.5</v>
      </c>
      <c r="R113">
        <v>62</v>
      </c>
      <c r="S113">
        <v>15</v>
      </c>
      <c r="T113" t="s">
        <v>220</v>
      </c>
      <c r="U113">
        <v>1</v>
      </c>
      <c r="V113">
        <v>35</v>
      </c>
      <c r="W113">
        <v>129</v>
      </c>
    </row>
    <row r="114" spans="1:23" x14ac:dyDescent="0.25">
      <c r="A114" t="s">
        <v>107</v>
      </c>
      <c r="B114" t="s">
        <v>108</v>
      </c>
      <c r="C114" s="5">
        <v>43070</v>
      </c>
      <c r="D114">
        <v>0</v>
      </c>
      <c r="E114">
        <v>0</v>
      </c>
      <c r="F114">
        <v>0</v>
      </c>
      <c r="G114">
        <v>0</v>
      </c>
      <c r="H114">
        <v>0</v>
      </c>
      <c r="I114">
        <v>0</v>
      </c>
      <c r="T114" t="s">
        <v>221</v>
      </c>
      <c r="U114">
        <v>0</v>
      </c>
      <c r="V114">
        <v>0</v>
      </c>
      <c r="W114">
        <v>0</v>
      </c>
    </row>
    <row r="115" spans="1:23" x14ac:dyDescent="0.25">
      <c r="A115" t="s">
        <v>107</v>
      </c>
      <c r="B115" t="s">
        <v>108</v>
      </c>
      <c r="C115" s="5">
        <v>43101</v>
      </c>
      <c r="D115">
        <v>156</v>
      </c>
      <c r="E115">
        <v>33</v>
      </c>
      <c r="F115">
        <v>0</v>
      </c>
      <c r="G115">
        <v>0</v>
      </c>
      <c r="H115">
        <v>0</v>
      </c>
      <c r="I115">
        <v>189</v>
      </c>
      <c r="J115">
        <v>4</v>
      </c>
      <c r="K115">
        <v>20</v>
      </c>
      <c r="L115">
        <v>37</v>
      </c>
      <c r="M115">
        <v>55</v>
      </c>
      <c r="N115">
        <v>72</v>
      </c>
      <c r="O115">
        <v>17</v>
      </c>
      <c r="P115">
        <v>18</v>
      </c>
      <c r="Q115">
        <v>17</v>
      </c>
      <c r="R115">
        <v>20</v>
      </c>
      <c r="S115">
        <v>16</v>
      </c>
      <c r="T115" t="s">
        <v>222</v>
      </c>
      <c r="U115">
        <v>0</v>
      </c>
      <c r="V115">
        <v>33</v>
      </c>
      <c r="W115">
        <v>189</v>
      </c>
    </row>
    <row r="116" spans="1:23" x14ac:dyDescent="0.25">
      <c r="A116" t="s">
        <v>107</v>
      </c>
      <c r="B116" t="s">
        <v>108</v>
      </c>
      <c r="C116" s="5">
        <v>43132</v>
      </c>
      <c r="D116">
        <v>81</v>
      </c>
      <c r="E116">
        <v>12</v>
      </c>
      <c r="F116">
        <v>0</v>
      </c>
      <c r="G116">
        <v>0</v>
      </c>
      <c r="H116">
        <v>0</v>
      </c>
      <c r="I116">
        <v>93</v>
      </c>
      <c r="J116">
        <v>4</v>
      </c>
      <c r="K116">
        <v>18</v>
      </c>
      <c r="L116">
        <v>29</v>
      </c>
      <c r="M116">
        <v>46</v>
      </c>
      <c r="N116">
        <v>78</v>
      </c>
      <c r="O116">
        <v>32</v>
      </c>
      <c r="P116">
        <v>17</v>
      </c>
      <c r="Q116">
        <v>11</v>
      </c>
      <c r="R116">
        <v>18</v>
      </c>
      <c r="S116">
        <v>14</v>
      </c>
      <c r="T116" t="s">
        <v>223</v>
      </c>
      <c r="U116">
        <v>0</v>
      </c>
      <c r="V116">
        <v>12</v>
      </c>
      <c r="W116">
        <v>93</v>
      </c>
    </row>
    <row r="117" spans="1:23" x14ac:dyDescent="0.25">
      <c r="A117" t="s">
        <v>107</v>
      </c>
      <c r="B117" t="s">
        <v>108</v>
      </c>
      <c r="C117" s="5">
        <v>43160</v>
      </c>
      <c r="D117">
        <v>184</v>
      </c>
      <c r="E117">
        <v>15</v>
      </c>
      <c r="F117">
        <v>0</v>
      </c>
      <c r="G117">
        <v>0</v>
      </c>
      <c r="H117">
        <v>0</v>
      </c>
      <c r="I117">
        <v>199</v>
      </c>
      <c r="J117">
        <v>13</v>
      </c>
      <c r="K117">
        <v>33</v>
      </c>
      <c r="L117">
        <v>65</v>
      </c>
      <c r="M117">
        <v>98</v>
      </c>
      <c r="N117">
        <v>123</v>
      </c>
      <c r="O117">
        <v>25</v>
      </c>
      <c r="P117">
        <v>33</v>
      </c>
      <c r="Q117">
        <v>32</v>
      </c>
      <c r="R117">
        <v>33</v>
      </c>
      <c r="S117">
        <v>20</v>
      </c>
      <c r="T117" t="s">
        <v>224</v>
      </c>
      <c r="U117">
        <v>0</v>
      </c>
      <c r="V117">
        <v>15</v>
      </c>
      <c r="W117">
        <v>199</v>
      </c>
    </row>
    <row r="118" spans="1:23" x14ac:dyDescent="0.25">
      <c r="A118" t="s">
        <v>107</v>
      </c>
      <c r="B118" t="s">
        <v>108</v>
      </c>
      <c r="C118" s="5">
        <v>43191</v>
      </c>
      <c r="D118">
        <v>56</v>
      </c>
      <c r="E118">
        <v>15</v>
      </c>
      <c r="F118">
        <v>0</v>
      </c>
      <c r="G118">
        <v>0</v>
      </c>
      <c r="H118">
        <v>0</v>
      </c>
      <c r="I118">
        <v>71</v>
      </c>
      <c r="J118">
        <v>21</v>
      </c>
      <c r="K118">
        <v>36</v>
      </c>
      <c r="L118">
        <v>47</v>
      </c>
      <c r="M118">
        <v>72</v>
      </c>
      <c r="N118">
        <v>126</v>
      </c>
      <c r="O118">
        <v>54</v>
      </c>
      <c r="P118">
        <v>25</v>
      </c>
      <c r="Q118">
        <v>11</v>
      </c>
      <c r="R118">
        <v>36</v>
      </c>
      <c r="S118">
        <v>15</v>
      </c>
      <c r="T118" t="s">
        <v>225</v>
      </c>
      <c r="U118">
        <v>0</v>
      </c>
      <c r="V118">
        <v>15</v>
      </c>
      <c r="W118">
        <v>71</v>
      </c>
    </row>
    <row r="119" spans="1:23" x14ac:dyDescent="0.25">
      <c r="A119" t="s">
        <v>107</v>
      </c>
      <c r="B119" t="s">
        <v>108</v>
      </c>
      <c r="C119" s="5">
        <v>43221</v>
      </c>
      <c r="D119">
        <v>42</v>
      </c>
      <c r="E119">
        <v>10</v>
      </c>
      <c r="F119">
        <v>0</v>
      </c>
      <c r="G119">
        <v>0</v>
      </c>
      <c r="H119">
        <v>1</v>
      </c>
      <c r="I119">
        <v>53</v>
      </c>
      <c r="J119">
        <v>40</v>
      </c>
      <c r="K119">
        <v>70</v>
      </c>
      <c r="L119">
        <v>90</v>
      </c>
      <c r="M119">
        <v>138</v>
      </c>
      <c r="N119">
        <v>159</v>
      </c>
      <c r="O119">
        <v>21</v>
      </c>
      <c r="P119">
        <v>48</v>
      </c>
      <c r="Q119">
        <v>20</v>
      </c>
      <c r="R119">
        <v>70</v>
      </c>
      <c r="S119">
        <v>30</v>
      </c>
      <c r="T119" t="s">
        <v>226</v>
      </c>
      <c r="U119">
        <v>1</v>
      </c>
      <c r="V119">
        <v>11</v>
      </c>
      <c r="W119">
        <v>52</v>
      </c>
    </row>
    <row r="120" spans="1:23" x14ac:dyDescent="0.25">
      <c r="A120" t="s">
        <v>107</v>
      </c>
      <c r="B120" t="s">
        <v>108</v>
      </c>
      <c r="C120" s="5">
        <v>43252</v>
      </c>
      <c r="D120">
        <v>84</v>
      </c>
      <c r="E120">
        <v>13</v>
      </c>
      <c r="F120">
        <v>0</v>
      </c>
      <c r="G120">
        <v>0</v>
      </c>
      <c r="H120">
        <v>0</v>
      </c>
      <c r="I120">
        <v>97</v>
      </c>
      <c r="J120">
        <v>4</v>
      </c>
      <c r="K120">
        <v>19</v>
      </c>
      <c r="L120">
        <v>30</v>
      </c>
      <c r="M120">
        <v>37</v>
      </c>
      <c r="N120">
        <v>44</v>
      </c>
      <c r="O120">
        <v>7</v>
      </c>
      <c r="P120">
        <v>7</v>
      </c>
      <c r="Q120">
        <v>11</v>
      </c>
      <c r="R120">
        <v>19</v>
      </c>
      <c r="S120">
        <v>15</v>
      </c>
      <c r="T120" t="s">
        <v>227</v>
      </c>
      <c r="U120">
        <v>0</v>
      </c>
      <c r="V120">
        <v>13</v>
      </c>
      <c r="W120">
        <v>97</v>
      </c>
    </row>
    <row r="121" spans="1:23" x14ac:dyDescent="0.25">
      <c r="A121" t="s">
        <v>107</v>
      </c>
      <c r="B121" t="s">
        <v>108</v>
      </c>
      <c r="C121" s="5">
        <v>43282</v>
      </c>
      <c r="D121">
        <v>79</v>
      </c>
      <c r="E121">
        <v>13</v>
      </c>
      <c r="F121">
        <v>0</v>
      </c>
      <c r="G121">
        <v>0</v>
      </c>
      <c r="H121">
        <v>0</v>
      </c>
      <c r="I121">
        <v>92</v>
      </c>
      <c r="J121">
        <v>10</v>
      </c>
      <c r="K121">
        <v>20</v>
      </c>
      <c r="L121">
        <v>30</v>
      </c>
      <c r="M121">
        <v>44.5</v>
      </c>
      <c r="N121">
        <v>75</v>
      </c>
      <c r="O121">
        <v>30.5</v>
      </c>
      <c r="P121">
        <v>14.5</v>
      </c>
      <c r="Q121">
        <v>10</v>
      </c>
      <c r="R121">
        <v>20</v>
      </c>
      <c r="S121">
        <v>10</v>
      </c>
      <c r="T121" t="s">
        <v>228</v>
      </c>
      <c r="U121">
        <v>0</v>
      </c>
      <c r="V121">
        <v>13</v>
      </c>
      <c r="W121">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37</vt:i4>
      </vt:variant>
    </vt:vector>
  </HeadingPairs>
  <TitlesOfParts>
    <vt:vector size="41" baseType="lpstr">
      <vt:lpstr>Important information</vt:lpstr>
      <vt:lpstr>Data from Aug 2017 to Jul 2018</vt:lpstr>
      <vt:lpstr>Charts</vt:lpstr>
      <vt:lpstr>Submission Issues</vt:lpstr>
      <vt:lpstr>Aggregate_Options</vt:lpstr>
      <vt:lpstr>All</vt:lpstr>
      <vt:lpstr>All_Data</vt:lpstr>
      <vt:lpstr>AllHarm</vt:lpstr>
      <vt:lpstr>BP_LQ</vt:lpstr>
      <vt:lpstr>BP_max</vt:lpstr>
      <vt:lpstr>BP_med</vt:lpstr>
      <vt:lpstr>BP_min</vt:lpstr>
      <vt:lpstr>BP_UQ</vt:lpstr>
      <vt:lpstr>Code_Date</vt:lpstr>
      <vt:lpstr>Date</vt:lpstr>
      <vt:lpstr>Death</vt:lpstr>
      <vt:lpstr>DeathSevere</vt:lpstr>
      <vt:lpstr>End_Date</vt:lpstr>
      <vt:lpstr>Entered_Code</vt:lpstr>
      <vt:lpstr>Harm_Options</vt:lpstr>
      <vt:lpstr>Low_Harm</vt:lpstr>
      <vt:lpstr>Maximum</vt:lpstr>
      <vt:lpstr>Median</vt:lpstr>
      <vt:lpstr>Minimum</vt:lpstr>
      <vt:lpstr>Moderate_Harm</vt:lpstr>
      <vt:lpstr>Month_List</vt:lpstr>
      <vt:lpstr>No_Harm</vt:lpstr>
      <vt:lpstr>NoLowMod</vt:lpstr>
      <vt:lpstr>Quartile</vt:lpstr>
      <vt:lpstr>Quartile_1</vt:lpstr>
      <vt:lpstr>Quartile_3</vt:lpstr>
      <vt:lpstr>Selected_Name</vt:lpstr>
      <vt:lpstr>Severe_Harm</vt:lpstr>
      <vt:lpstr>Start_Date</vt:lpstr>
      <vt:lpstr>Target_Code</vt:lpstr>
      <vt:lpstr>Target_Trust</vt:lpstr>
      <vt:lpstr>Trust_Code</vt:lpstr>
      <vt:lpstr>Trust_Code_List</vt:lpstr>
      <vt:lpstr>Trust_Name</vt:lpstr>
      <vt:lpstr>Trust_Name_List</vt:lpstr>
      <vt:lpstr>Trust_Total</vt:lpstr>
    </vt:vector>
  </TitlesOfParts>
  <Company>IMS3</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Dillon, Kelly</dc:creator>
  <cp:lastModifiedBy>jonesm12</cp:lastModifiedBy>
  <dcterms:created xsi:type="dcterms:W3CDTF">2016-11-07T12:40:13Z</dcterms:created>
  <dcterms:modified xsi:type="dcterms:W3CDTF">2018-08-30T09:10:35Z</dcterms:modified>
</cp:coreProperties>
</file>